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8340" activeTab="3"/>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Plazo'!$D$17:$J$17</definedName>
    <definedName name="_xlnm._FilterDatabase" localSheetId="3" hidden="1">'Fdos Mediano Plazo '!$D$17:$J$17</definedName>
    <definedName name="MiGrafico" localSheetId="3">IF('Fdos Mediano Plazo '!$AA$14=2,Hoja3!$A$21:$H$42,Hoja3!$A$1:$G$18)</definedName>
    <definedName name="MiGrafico">IF('Fdos Corto Plazo'!$AA$14=2,Hoja3!$A$21:$H$42,Hoja3!$A$1:$G$18)</definedName>
    <definedName name="MiGrafico2">IF('Fdos Mediano Plazo2.1'!$T$12=2,Hoja6!$A$17:$F$30,Hoja6!$A$1:$F$14)</definedName>
    <definedName name="vc">índice!$E$10</definedName>
  </definedNames>
  <calcPr calcId="125725"/>
</workbook>
</file>

<file path=xl/calcChain.xml><?xml version="1.0" encoding="utf-8"?>
<calcChain xmlns="http://schemas.openxmlformats.org/spreadsheetml/2006/main">
  <c r="AG20" i="12"/>
  <c r="AF20"/>
  <c r="AE20"/>
  <c r="AD20"/>
  <c r="AG19"/>
  <c r="AF19"/>
  <c r="AE19"/>
  <c r="AD19"/>
  <c r="AC19"/>
  <c r="AG18"/>
  <c r="AF18"/>
  <c r="AE18"/>
  <c r="AD18"/>
  <c r="AC18"/>
  <c r="AG17"/>
  <c r="AF17"/>
  <c r="AE17"/>
  <c r="AD17"/>
  <c r="AB14"/>
  <c r="Y10"/>
  <c r="Y9"/>
  <c r="Y8"/>
  <c r="M7"/>
  <c r="AA19" l="1"/>
  <c r="AA18"/>
  <c r="L8" l="1"/>
  <c r="AB22"/>
  <c r="M9"/>
  <c r="L9"/>
  <c r="M8"/>
  <c r="AC18" i="1" l="1"/>
  <c r="AB14" l="1"/>
  <c r="U16" i="9"/>
  <c r="Y9" i="1" l="1"/>
  <c r="Y10"/>
  <c r="Y8"/>
  <c r="AC19"/>
  <c r="AC20"/>
  <c r="M7"/>
  <c r="L5" i="9"/>
  <c r="AD17" i="1"/>
  <c r="AA17" i="9"/>
  <c r="AA16"/>
  <c r="Z17"/>
  <c r="Z16"/>
  <c r="Y17"/>
  <c r="Y16"/>
  <c r="X17"/>
  <c r="X16"/>
  <c r="W17"/>
  <c r="W16"/>
  <c r="V17"/>
  <c r="V16"/>
  <c r="AE21" i="1"/>
  <c r="AE20"/>
  <c r="AE19"/>
  <c r="AE18"/>
  <c r="AE17"/>
  <c r="AD21"/>
  <c r="AD20"/>
  <c r="AD19"/>
  <c r="AD18"/>
  <c r="U17" i="9"/>
  <c r="AA18" i="1" l="1"/>
  <c r="S17" i="9"/>
  <c r="S16"/>
  <c r="AA20" i="1"/>
  <c r="AA19"/>
  <c r="AF17"/>
  <c r="AG17"/>
  <c r="AF18"/>
  <c r="AG18"/>
  <c r="AF19"/>
  <c r="AG19"/>
  <c r="AF20"/>
  <c r="AG20"/>
  <c r="AF21"/>
  <c r="AG21"/>
  <c r="M8" l="1"/>
  <c r="K6" i="9"/>
  <c r="K7"/>
  <c r="L9" i="1"/>
  <c r="L8"/>
  <c r="L10"/>
  <c r="L7" i="9"/>
  <c r="L6"/>
  <c r="AB23" i="1" l="1"/>
  <c r="M9"/>
  <c r="M10"/>
  <c r="C24" i="5" l="1"/>
  <c r="D24"/>
  <c r="E24"/>
  <c r="F24"/>
  <c r="G24"/>
  <c r="B24"/>
</calcChain>
</file>

<file path=xl/sharedStrings.xml><?xml version="1.0" encoding="utf-8"?>
<sst xmlns="http://schemas.openxmlformats.org/spreadsheetml/2006/main" count="210" uniqueCount="97">
  <si>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</si>
  <si>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</si>
  <si>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</si>
  <si>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</si>
  <si>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</si>
  <si>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</si>
  <si>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</si>
  <si>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</si>
  <si>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</si>
  <si>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</si>
  <si>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</si>
  <si>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</si>
  <si>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</si>
  <si>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</si>
  <si>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</si>
  <si>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</si>
  <si>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</si>
  <si>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</si>
  <si>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</si>
  <si>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</si>
  <si>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</si>
  <si>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</si>
  <si>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</si>
  <si>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</si>
  <si>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</si>
  <si>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</si>
  <si>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</si>
  <si>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</si>
  <si>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</si>
  <si>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Departamento de Supervisión de Fondos</t>
  </si>
  <si>
    <t>de Inversión.</t>
  </si>
  <si>
    <t>Comportamiento del Redimiento y Comisión de Fondos de Inversión</t>
  </si>
  <si>
    <t>x</t>
  </si>
  <si>
    <t>Jerarquia</t>
  </si>
  <si>
    <t>Fondos</t>
  </si>
  <si>
    <t>Datos</t>
  </si>
  <si>
    <t>Fondo de Inversion</t>
  </si>
  <si>
    <t>vc dia anterior</t>
  </si>
  <si>
    <t>vc dia</t>
  </si>
  <si>
    <t>Información actualizada al 30/06/2018</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</si>
  <si>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</si>
  <si>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</si>
  <si>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</si>
  <si>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</si>
  <si>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</si>
  <si>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</si>
  <si>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</si>
  <si>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</si>
  <si>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</si>
  <si>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</si>
  <si>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</si>
  <si>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</si>
  <si>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</si>
  <si>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</si>
  <si>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</si>
  <si>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</si>
  <si>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</si>
  <si>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</si>
  <si>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</si>
  <si>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</si>
  <si>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</si>
  <si>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</si>
  <si>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Fondo Abierto Rentable de Corto Plazo</t>
  </si>
  <si>
    <r>
      <t>Fondo de Inversión de Corto Plazo:</t>
    </r>
    <r>
      <rPr>
        <sz val="10"/>
        <color theme="1"/>
        <rFont val="Arial"/>
        <family val="2"/>
      </rPr>
      <t xml:space="preserve">  La duración del portafolioi de inversión es  menor o igual a los 365 días. Se invierte en instrumentos de deuda de corto plazo.</t>
    </r>
  </si>
  <si>
    <r>
      <t>Fondo de Inversión de Mediano Plazo</t>
    </r>
    <r>
      <rPr>
        <sz val="10"/>
        <color theme="1"/>
        <rFont val="Arial"/>
        <family val="2"/>
      </rPr>
      <t xml:space="preserve">:La duración mínima del portafolio de inversión debe ser superior a los 365 días. Se invierte en instrumentos de deuda de corto plazo e instrumentos de deuda de mediano y largo plazo con una duración mínima superior a los 365 días. </t>
    </r>
  </si>
  <si>
    <t>Comisión por Administración (%)</t>
  </si>
  <si>
    <t>Valor Cuota ($)</t>
  </si>
  <si>
    <t xml:space="preserve">Patrimonio(USD$$) </t>
  </si>
  <si>
    <t>Valor Cuota($)</t>
  </si>
  <si>
    <t>Comisión por Administración(%)</t>
  </si>
  <si>
    <t>1.25%</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</si>
  <si>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</si>
  <si>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</si>
  <si>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</si>
  <si>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</si>
  <si>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</si>
  <si>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</si>
  <si>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</si>
  <si>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</si>
  <si>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</si>
  <si>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</si>
  <si>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r>
      <rPr>
        <b/>
        <u/>
        <sz val="10"/>
        <color theme="1"/>
        <rFont val="Arial"/>
        <family val="2"/>
      </rPr>
      <t>Cuota de Participación:</t>
    </r>
    <r>
      <rPr>
        <sz val="10"/>
        <color theme="1"/>
        <rFont val="Arial"/>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</si>
  <si>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family val="2"/>
      </rPr>
      <t>Comisión por Administración:</t>
    </r>
    <r>
      <rPr>
        <sz val="10"/>
        <color theme="1"/>
        <rFont val="Arial"/>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</si>
  <si>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t>Valor Cuota Día Anterior (08/07/2018)</t>
  </si>
  <si>
    <t>Información al 09/07/2018</t>
  </si>
  <si>
    <t>Fondo Plazo 180</t>
  </si>
  <si>
    <t>Fondo  Atlántida Mediano Plazo</t>
  </si>
  <si>
    <t>Patrimonio (US$)</t>
  </si>
  <si>
    <r>
      <rPr>
        <b/>
        <u/>
        <sz val="10"/>
        <color theme="1"/>
        <rFont val="Arial"/>
        <family val="2"/>
      </rPr>
      <t xml:space="preserve">Valor Cuota: </t>
    </r>
    <r>
      <rPr>
        <sz val="10"/>
        <color theme="1"/>
        <rFont val="Arial"/>
        <family val="2"/>
      </rPr>
      <t>Es el valor en dólares de una cuota de participación en un Fondo de Inversión, el cual es calculado diariamente.</t>
    </r>
  </si>
  <si>
    <t>1.2%</t>
  </si>
  <si>
    <t>Valor Cuota Día Anterior (14/07/2018)</t>
  </si>
  <si>
    <t>Información al 15/07/2018</t>
  </si>
  <si>
    <t>3.6356%</t>
  </si>
  <si>
    <t>2.2112%</t>
  </si>
  <si>
    <t>3.3447%</t>
  </si>
  <si>
    <t>5.6143%</t>
  </si>
  <si>
    <t>5.1877%</t>
  </si>
</sst>
</file>

<file path=xl/styles.xml><?xml version="1.0" encoding="utf-8"?>
<styleSheet xmlns="http://schemas.openxmlformats.org/spreadsheetml/2006/main">
  <numFmts count="10">
    <numFmt numFmtId="8" formatCode="&quot;$&quot;#,##0.00_);[Red]\(&quot;$&quot;#,##0.00\)"/>
    <numFmt numFmtId="44" formatCode="_(&quot;$&quot;* #,##0.00_);_(&quot;$&quot;* \(#,##0.00\);_(&quot;$&quot;* &quot;-&quot;??_);_(@_)"/>
    <numFmt numFmtId="43" formatCode="_(* #,##0.00_);_(* \(#,##0.00\);_(* &quot;-&quot;??_);_(@_)"/>
    <numFmt numFmtId="164" formatCode="0.0000%"/>
    <numFmt numFmtId="165" formatCode="_(* #,##0.00000000000_);_(* \(#,##0.00000000000\);_(* &quot;-&quot;??_);_(@_)"/>
    <numFmt numFmtId="166" formatCode="_(* #,##0.0000000000_);_(* \(#,##0.0000000000\);_(* &quot;-&quot;??_);_(@_)"/>
    <numFmt numFmtId="167" formatCode="#,##0.0000"/>
    <numFmt numFmtId="168" formatCode="&quot;$&quot;#,##0.00"/>
    <numFmt numFmtId="169" formatCode="0.00000"/>
    <numFmt numFmtId="170" formatCode="0.000%"/>
  </numFmts>
  <fonts count="22">
    <font>
      <sz val="11"/>
      <color theme="1"/>
      <name val="Calibri"/>
      <family val="2"/>
      <scheme val="minor"/>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2"/>
      <color theme="1"/>
      <name val="Calibri"/>
      <family val="2"/>
      <scheme val="minor"/>
    </font>
    <font>
      <sz val="11"/>
      <color rgb="FF000000"/>
      <name val="Calibri"/>
      <family val="2"/>
      <scheme val="minor"/>
    </font>
    <font>
      <sz val="10"/>
      <color theme="1"/>
      <name val="Arial"/>
      <family val="2"/>
    </font>
    <font>
      <b/>
      <u/>
      <sz val="10"/>
      <color theme="10"/>
      <name val="Arial"/>
      <family val="2"/>
    </font>
    <font>
      <b/>
      <sz val="10"/>
      <color theme="1"/>
      <name val="Arial"/>
      <family val="2"/>
    </font>
    <font>
      <b/>
      <u/>
      <sz val="10"/>
      <color theme="1"/>
      <name val="Arial"/>
      <family val="2"/>
    </font>
    <font>
      <b/>
      <sz val="12"/>
      <color theme="1"/>
      <name val="Calibri"/>
      <family val="2"/>
      <scheme val="minor"/>
    </font>
    <font>
      <b/>
      <sz val="14"/>
      <color theme="1"/>
      <name val="Calibri"/>
      <family val="2"/>
      <scheme val="minor"/>
    </font>
    <font>
      <u/>
      <sz val="12"/>
      <color theme="10"/>
      <name val="Calibri"/>
      <family val="2"/>
    </font>
    <font>
      <b/>
      <sz val="18"/>
      <color theme="1"/>
      <name val="Calibri"/>
      <family val="2"/>
      <scheme val="minor"/>
    </font>
    <font>
      <sz val="18"/>
      <color theme="1"/>
      <name val="Calibri"/>
      <family val="2"/>
      <scheme val="minor"/>
    </font>
    <font>
      <sz val="11"/>
      <name val="Georgia"/>
      <family val="1"/>
    </font>
    <font>
      <b/>
      <sz val="11"/>
      <name val="Georgia"/>
      <family val="1"/>
    </font>
    <font>
      <sz val="11"/>
      <color theme="0"/>
      <name val="Georgia"/>
      <family val="1"/>
    </font>
    <font>
      <b/>
      <sz val="11"/>
      <color theme="0"/>
      <name val="Georgia"/>
      <family val="1"/>
    </font>
    <font>
      <sz val="11"/>
      <color theme="0"/>
      <name val="Calibri"/>
      <family val="2"/>
      <scheme val="minor"/>
    </font>
    <font>
      <sz val="11"/>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9" tint="0.399975585192419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style="hair">
        <color auto="1"/>
      </left>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5">
    <xf numFmtId="0" fontId="0" fillId="0" borderId="0"/>
    <xf numFmtId="0" fontId="2" fillId="0" borderId="0" applyNumberFormat="0" applyFill="0" applyBorder="0" applyAlignment="0" applyProtection="0">
      <alignment vertical="top"/>
      <protection locked="0"/>
    </xf>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161">
    <xf numFmtId="0" fontId="0" fillId="0" borderId="0" xfId="0"/>
    <xf numFmtId="0" fontId="0" fillId="0" borderId="0" xfId="0"/>
    <xf numFmtId="0" fontId="1" fillId="0" borderId="1" xfId="0" applyFont="1"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14" xfId="0" applyBorder="1"/>
    <xf numFmtId="0" fontId="5" fillId="0" borderId="14" xfId="0" applyFont="1" applyBorder="1"/>
    <xf numFmtId="0" fontId="5" fillId="0" borderId="12" xfId="0" applyFont="1" applyBorder="1" applyAlignment="1"/>
    <xf numFmtId="0" fontId="5" fillId="0" borderId="13" xfId="0" applyFont="1" applyBorder="1" applyAlignment="1"/>
    <xf numFmtId="0" fontId="0" fillId="0" borderId="15" xfId="0" applyBorder="1"/>
    <xf numFmtId="0" fontId="0" fillId="0" borderId="13" xfId="0" applyBorder="1"/>
    <xf numFmtId="0" fontId="6" fillId="0" borderId="0" xfId="0" applyFont="1"/>
    <xf numFmtId="0" fontId="1" fillId="2" borderId="3" xfId="0" applyFont="1" applyFill="1" applyBorder="1" applyAlignment="1">
      <alignment horizontal="center" vertical="center" wrapText="1"/>
    </xf>
    <xf numFmtId="8" fontId="0" fillId="0" borderId="1" xfId="2" applyNumberFormat="1" applyFont="1" applyBorder="1" applyAlignment="1">
      <alignment horizontal="center" vertical="center"/>
    </xf>
    <xf numFmtId="164" fontId="0" fillId="0" borderId="1" xfId="3" applyNumberFormat="1" applyFont="1" applyBorder="1" applyAlignment="1">
      <alignment horizontal="center" vertical="center"/>
    </xf>
    <xf numFmtId="165" fontId="0" fillId="0" borderId="1" xfId="2" applyNumberFormat="1" applyFont="1" applyBorder="1" applyAlignment="1">
      <alignment horizontal="center" vertical="center" wrapText="1"/>
    </xf>
    <xf numFmtId="0" fontId="7" fillId="0" borderId="0" xfId="0" applyFont="1"/>
    <xf numFmtId="0" fontId="7" fillId="0" borderId="0" xfId="0" applyFont="1" applyBorder="1"/>
    <xf numFmtId="0" fontId="8" fillId="0" borderId="0" xfId="1" applyFont="1" applyBorder="1" applyAlignment="1" applyProtection="1">
      <alignment horizontal="center"/>
    </xf>
    <xf numFmtId="0" fontId="9" fillId="0" borderId="5" xfId="0" applyFont="1" applyBorder="1" applyAlignment="1">
      <alignment horizontal="center" wrapText="1"/>
    </xf>
    <xf numFmtId="0" fontId="9" fillId="0" borderId="0" xfId="0" applyFont="1" applyBorder="1" applyAlignment="1"/>
    <xf numFmtId="0" fontId="7" fillId="0" borderId="0" xfId="0" applyFont="1" applyAlignment="1">
      <alignment horizontal="center"/>
    </xf>
    <xf numFmtId="0" fontId="7" fillId="0" borderId="0" xfId="0" applyFont="1" applyBorder="1" applyAlignment="1">
      <alignment wrapText="1"/>
    </xf>
    <xf numFmtId="0" fontId="9" fillId="0" borderId="5" xfId="0" applyFont="1" applyBorder="1" applyAlignment="1">
      <alignment horizontal="center" vertical="center" wrapText="1"/>
    </xf>
    <xf numFmtId="0" fontId="7" fillId="0" borderId="0" xfId="0" applyFont="1" applyFill="1" applyBorder="1" applyAlignment="1">
      <alignment horizontal="left" wrapText="1"/>
    </xf>
    <xf numFmtId="0" fontId="7" fillId="0" borderId="5" xfId="0" applyFont="1" applyBorder="1" applyAlignment="1">
      <alignment horizontal="left" vertical="center" wrapText="1"/>
    </xf>
    <xf numFmtId="0" fontId="0" fillId="0" borderId="0" xfId="0" applyBorder="1"/>
    <xf numFmtId="44" fontId="0" fillId="0" borderId="1" xfId="4" applyFont="1" applyFill="1" applyBorder="1" applyAlignment="1">
      <alignment horizontal="center" vertical="center"/>
    </xf>
    <xf numFmtId="44" fontId="0" fillId="0" borderId="1" xfId="4" applyFont="1" applyBorder="1" applyAlignment="1">
      <alignment horizontal="center" vertical="center"/>
    </xf>
    <xf numFmtId="0" fontId="1"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11" fillId="0" borderId="0" xfId="0" applyFont="1"/>
    <xf numFmtId="0" fontId="5" fillId="0" borderId="0" xfId="0" applyFont="1"/>
    <xf numFmtId="0" fontId="13" fillId="0" borderId="0" xfId="1" applyFont="1" applyAlignment="1" applyProtection="1"/>
    <xf numFmtId="0" fontId="14" fillId="0" borderId="0" xfId="0" applyFont="1"/>
    <xf numFmtId="0" fontId="15" fillId="0" borderId="0" xfId="0" applyFont="1"/>
    <xf numFmtId="0" fontId="1" fillId="0" borderId="0" xfId="0" applyFont="1"/>
    <xf numFmtId="0" fontId="13" fillId="0" borderId="0" xfId="1" applyFont="1" applyAlignment="1" applyProtection="1">
      <alignment vertical="center" wrapText="1"/>
    </xf>
    <xf numFmtId="0" fontId="16" fillId="0" borderId="0" xfId="0" applyFont="1" applyFill="1" applyBorder="1" applyAlignment="1">
      <alignment horizontal="center" vertical="center"/>
    </xf>
    <xf numFmtId="0" fontId="16" fillId="0" borderId="0" xfId="0" applyFont="1" applyBorder="1"/>
    <xf numFmtId="0" fontId="16" fillId="0" borderId="0" xfId="0" applyFont="1"/>
    <xf numFmtId="0" fontId="17" fillId="0" borderId="1" xfId="0" applyFont="1" applyBorder="1" applyAlignment="1">
      <alignment horizontal="left" vertical="center" wrapText="1"/>
    </xf>
    <xf numFmtId="0" fontId="16" fillId="0" borderId="0" xfId="0" applyFont="1" applyBorder="1" applyAlignment="1"/>
    <xf numFmtId="0" fontId="16" fillId="0" borderId="0" xfId="0" applyFont="1" applyProtection="1">
      <protection locked="0"/>
    </xf>
    <xf numFmtId="0" fontId="16" fillId="0" borderId="0" xfId="0" applyFont="1" applyAlignment="1">
      <alignment horizontal="right" vertical="center"/>
    </xf>
    <xf numFmtId="0" fontId="17" fillId="0" borderId="1" xfId="0" applyFont="1" applyBorder="1" applyAlignment="1" applyProtection="1">
      <alignment horizontal="left" vertical="center" wrapText="1"/>
    </xf>
    <xf numFmtId="167" fontId="16" fillId="0" borderId="0" xfId="0" applyNumberFormat="1" applyFont="1" applyProtection="1"/>
    <xf numFmtId="0" fontId="17" fillId="0" borderId="1" xfId="0" applyFont="1" applyFill="1" applyBorder="1" applyAlignment="1">
      <alignment horizontal="left" vertical="center" wrapText="1"/>
    </xf>
    <xf numFmtId="167" fontId="16" fillId="0" borderId="0" xfId="0" applyNumberFormat="1" applyFont="1" applyAlignment="1">
      <alignment horizontal="right" vertical="center"/>
    </xf>
    <xf numFmtId="0" fontId="17" fillId="0" borderId="0" xfId="0" applyFont="1" applyFill="1" applyBorder="1" applyAlignment="1">
      <alignment horizontal="left" vertical="center" wrapText="1"/>
    </xf>
    <xf numFmtId="0" fontId="17" fillId="0" borderId="0" xfId="0" applyFont="1" applyBorder="1" applyAlignment="1">
      <alignment horizontal="left" vertical="center" wrapText="1"/>
    </xf>
    <xf numFmtId="0" fontId="2" fillId="0" borderId="0" xfId="1" applyAlignment="1" applyProtection="1">
      <alignment wrapText="1"/>
    </xf>
    <xf numFmtId="0" fontId="7" fillId="4" borderId="5" xfId="0" applyFont="1" applyFill="1" applyBorder="1" applyAlignment="1">
      <alignment wrapText="1"/>
    </xf>
    <xf numFmtId="0" fontId="7" fillId="4" borderId="0" xfId="0" applyFont="1" applyFill="1" applyAlignment="1">
      <alignment wrapText="1"/>
    </xf>
    <xf numFmtId="0" fontId="7" fillId="4" borderId="0" xfId="0" applyFont="1" applyFill="1"/>
    <xf numFmtId="0" fontId="7" fillId="4" borderId="0" xfId="0" applyFont="1" applyFill="1" applyBorder="1" applyAlignment="1">
      <alignment wrapText="1"/>
    </xf>
    <xf numFmtId="0" fontId="10" fillId="4" borderId="5" xfId="0" applyFont="1" applyFill="1" applyBorder="1" applyAlignment="1">
      <alignment horizontal="left" wrapText="1"/>
    </xf>
    <xf numFmtId="0" fontId="17" fillId="0" borderId="9" xfId="0" applyFont="1" applyBorder="1"/>
    <xf numFmtId="0" fontId="16" fillId="0" borderId="11" xfId="0" applyFont="1" applyBorder="1"/>
    <xf numFmtId="0" fontId="16" fillId="0" borderId="18" xfId="0" applyFont="1" applyBorder="1"/>
    <xf numFmtId="0" fontId="16" fillId="0" borderId="17" xfId="0" applyFont="1" applyBorder="1"/>
    <xf numFmtId="0" fontId="16" fillId="0" borderId="12" xfId="0" applyFont="1" applyBorder="1"/>
    <xf numFmtId="0" fontId="16" fillId="0" borderId="14" xfId="0" applyFont="1" applyBorder="1"/>
    <xf numFmtId="0" fontId="17" fillId="2" borderId="16" xfId="0" applyFont="1" applyFill="1" applyBorder="1" applyAlignment="1" applyProtection="1">
      <alignment horizontal="center" vertical="center" wrapText="1"/>
      <protection hidden="1"/>
    </xf>
    <xf numFmtId="0" fontId="17" fillId="2" borderId="19" xfId="0" applyFont="1" applyFill="1" applyBorder="1" applyAlignment="1" applyProtection="1">
      <alignment horizontal="center" vertical="center" wrapText="1"/>
      <protection hidden="1"/>
    </xf>
    <xf numFmtId="0" fontId="16" fillId="3" borderId="0" xfId="0" applyFont="1" applyFill="1" applyProtection="1"/>
    <xf numFmtId="0" fontId="16" fillId="3" borderId="0" xfId="0" applyFont="1" applyFill="1"/>
    <xf numFmtId="168" fontId="16" fillId="0" borderId="1" xfId="4" applyNumberFormat="1" applyFont="1" applyFill="1" applyBorder="1" applyAlignment="1">
      <alignment horizontal="center" vertical="center"/>
    </xf>
    <xf numFmtId="164" fontId="16" fillId="0" borderId="1" xfId="3" applyNumberFormat="1" applyFont="1" applyFill="1" applyBorder="1" applyAlignment="1">
      <alignment horizontal="center" vertical="center"/>
    </xf>
    <xf numFmtId="166" fontId="16" fillId="0" borderId="1" xfId="2" applyNumberFormat="1" applyFont="1" applyBorder="1" applyAlignment="1">
      <alignment horizontal="center" vertical="center"/>
    </xf>
    <xf numFmtId="2" fontId="16" fillId="0" borderId="1" xfId="3" quotePrefix="1" applyNumberFormat="1" applyFont="1" applyFill="1" applyBorder="1" applyAlignment="1">
      <alignment horizontal="center" vertical="center"/>
    </xf>
    <xf numFmtId="0" fontId="17" fillId="0" borderId="0" xfId="0" applyFont="1" applyBorder="1" applyAlignment="1">
      <alignment horizontal="center" vertical="center" wrapText="1"/>
    </xf>
    <xf numFmtId="168" fontId="16" fillId="0" borderId="0" xfId="4" applyNumberFormat="1" applyFont="1" applyFill="1" applyBorder="1" applyAlignment="1">
      <alignment horizontal="center" vertical="center"/>
    </xf>
    <xf numFmtId="164" fontId="16" fillId="0" borderId="0" xfId="3" applyNumberFormat="1" applyFont="1" applyFill="1" applyBorder="1" applyAlignment="1">
      <alignment horizontal="center" vertical="center"/>
    </xf>
    <xf numFmtId="166" fontId="16" fillId="0" borderId="0" xfId="2" applyNumberFormat="1" applyFont="1" applyBorder="1" applyAlignment="1">
      <alignment horizontal="center" vertical="center"/>
    </xf>
    <xf numFmtId="0" fontId="17" fillId="2" borderId="20" xfId="0" applyFont="1" applyFill="1" applyBorder="1" applyAlignment="1" applyProtection="1">
      <alignment horizontal="center" vertical="center" wrapText="1"/>
      <protection hidden="1"/>
    </xf>
    <xf numFmtId="0" fontId="16" fillId="0" borderId="0" xfId="0" applyFont="1" applyFill="1" applyBorder="1"/>
    <xf numFmtId="0" fontId="16" fillId="0" borderId="12" xfId="0" applyFont="1" applyBorder="1" applyAlignment="1">
      <alignment vertical="center"/>
    </xf>
    <xf numFmtId="0" fontId="17" fillId="0" borderId="0" xfId="0" applyFont="1" applyAlignment="1">
      <alignment horizont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168" fontId="16" fillId="0" borderId="1" xfId="4" quotePrefix="1" applyNumberFormat="1" applyFont="1" applyFill="1" applyBorder="1" applyAlignment="1">
      <alignment horizontal="center" vertical="center"/>
    </xf>
    <xf numFmtId="0" fontId="0" fillId="0" borderId="21" xfId="0" applyBorder="1"/>
    <xf numFmtId="0" fontId="0" fillId="0" borderId="22" xfId="0" applyBorder="1"/>
    <xf numFmtId="0" fontId="0" fillId="0" borderId="23" xfId="0" applyBorder="1"/>
    <xf numFmtId="0" fontId="0" fillId="0" borderId="24" xfId="0" applyBorder="1"/>
    <xf numFmtId="0" fontId="18" fillId="0" borderId="0" xfId="0" applyFont="1" applyFill="1" applyBorder="1"/>
    <xf numFmtId="0" fontId="19" fillId="0" borderId="0" xfId="0" applyFont="1" applyFill="1" applyBorder="1" applyAlignment="1" applyProtection="1">
      <alignment horizontal="center" vertical="center" wrapText="1"/>
      <protection hidden="1"/>
    </xf>
    <xf numFmtId="0" fontId="19" fillId="0" borderId="0" xfId="0" applyFont="1" applyFill="1" applyBorder="1" applyAlignment="1">
      <alignment horizontal="center" vertical="center" wrapText="1"/>
    </xf>
    <xf numFmtId="0" fontId="18"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vertical="top" wrapText="1"/>
      <protection hidden="1"/>
    </xf>
    <xf numFmtId="2" fontId="18" fillId="0" borderId="0" xfId="2" applyNumberFormat="1" applyFont="1" applyFill="1" applyBorder="1" applyAlignment="1" applyProtection="1">
      <alignment horizontal="center" vertical="center"/>
      <protection hidden="1"/>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wrapText="1"/>
    </xf>
    <xf numFmtId="4" fontId="18" fillId="0" borderId="0" xfId="0" applyNumberFormat="1" applyFont="1" applyFill="1" applyBorder="1" applyAlignment="1">
      <alignment vertical="center"/>
    </xf>
    <xf numFmtId="164" fontId="18" fillId="0" borderId="0" xfId="3" applyNumberFormat="1" applyFont="1" applyFill="1" applyBorder="1" applyAlignment="1">
      <alignment horizontal="center" vertical="center"/>
    </xf>
    <xf numFmtId="166" fontId="18" fillId="0" borderId="0" xfId="2" applyNumberFormat="1" applyFont="1" applyFill="1" applyBorder="1" applyAlignment="1">
      <alignment vertical="center"/>
    </xf>
    <xf numFmtId="10" fontId="18" fillId="0" borderId="0" xfId="3" applyNumberFormat="1" applyFont="1" applyFill="1" applyBorder="1" applyAlignment="1">
      <alignment horizontal="center" vertical="center"/>
    </xf>
    <xf numFmtId="43" fontId="18" fillId="0" borderId="0" xfId="2" applyFont="1" applyFill="1" applyBorder="1" applyAlignment="1">
      <alignment vertical="center"/>
    </xf>
    <xf numFmtId="0" fontId="16" fillId="0" borderId="0" xfId="0" applyFont="1" applyFill="1"/>
    <xf numFmtId="0" fontId="17" fillId="0" borderId="0" xfId="0" applyFont="1" applyFill="1" applyBorder="1" applyAlignment="1">
      <alignment horizontal="center" vertical="center" wrapText="1"/>
    </xf>
    <xf numFmtId="4" fontId="16" fillId="0" borderId="0" xfId="0" applyNumberFormat="1" applyFont="1" applyFill="1" applyBorder="1" applyAlignment="1">
      <alignment vertical="center"/>
    </xf>
    <xf numFmtId="166" fontId="16" fillId="0" borderId="0" xfId="2" applyNumberFormat="1" applyFont="1" applyFill="1" applyBorder="1" applyAlignment="1">
      <alignment vertical="center"/>
    </xf>
    <xf numFmtId="43" fontId="16" fillId="0" borderId="0" xfId="2" applyFont="1" applyFill="1" applyBorder="1" applyAlignment="1">
      <alignment vertical="center"/>
    </xf>
    <xf numFmtId="10" fontId="16" fillId="0" borderId="0" xfId="3" applyNumberFormat="1" applyFont="1" applyFill="1" applyBorder="1" applyAlignment="1">
      <alignment horizontal="center" vertical="center"/>
    </xf>
    <xf numFmtId="0" fontId="16" fillId="0" borderId="0" xfId="0" applyFont="1" applyFill="1" applyAlignment="1">
      <alignment horizontal="right" vertical="center"/>
    </xf>
    <xf numFmtId="0" fontId="17" fillId="0" borderId="0" xfId="0" applyFont="1" applyFill="1" applyBorder="1" applyAlignment="1" applyProtection="1">
      <alignment horizontal="left" vertical="center" wrapText="1"/>
    </xf>
    <xf numFmtId="0" fontId="16" fillId="0" borderId="0" xfId="0" applyFont="1" applyFill="1" applyProtection="1"/>
    <xf numFmtId="0" fontId="17" fillId="0" borderId="1" xfId="0" applyFont="1" applyFill="1" applyBorder="1" applyAlignment="1" applyProtection="1">
      <alignment horizontal="left" vertical="center" wrapText="1"/>
    </xf>
    <xf numFmtId="167" fontId="16" fillId="0" borderId="0" xfId="0" applyNumberFormat="1" applyFont="1" applyFill="1" applyProtection="1"/>
    <xf numFmtId="167" fontId="16" fillId="0" borderId="0" xfId="0" applyNumberFormat="1" applyFont="1" applyFill="1" applyAlignment="1">
      <alignment horizontal="right" vertical="center"/>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xf>
    <xf numFmtId="2" fontId="16" fillId="0" borderId="0" xfId="3" applyNumberFormat="1" applyFont="1" applyFill="1" applyBorder="1" applyAlignment="1">
      <alignment horizontal="center" vertical="center" wrapText="1"/>
    </xf>
    <xf numFmtId="10" fontId="16" fillId="0" borderId="0" xfId="3" applyNumberFormat="1" applyFont="1" applyFill="1" applyBorder="1" applyAlignment="1">
      <alignment horizontal="center" vertical="center" wrapText="1"/>
    </xf>
    <xf numFmtId="0" fontId="20" fillId="0" borderId="0" xfId="3" applyNumberFormat="1" applyFont="1" applyFill="1" applyBorder="1" applyAlignment="1">
      <alignment horizontal="center" vertical="center"/>
    </xf>
    <xf numFmtId="43" fontId="20" fillId="0" borderId="0" xfId="2" applyFont="1" applyFill="1" applyBorder="1" applyAlignment="1">
      <alignment horizontal="center" vertical="center"/>
    </xf>
    <xf numFmtId="2" fontId="16" fillId="0" borderId="0" xfId="3" applyNumberFormat="1" applyFont="1" applyFill="1" applyBorder="1" applyAlignment="1">
      <alignment horizontal="center" vertical="center"/>
    </xf>
    <xf numFmtId="0" fontId="17" fillId="0" borderId="0" xfId="0" applyFont="1" applyBorder="1" applyAlignment="1">
      <alignment horizontal="center"/>
    </xf>
    <xf numFmtId="0" fontId="16" fillId="0" borderId="1" xfId="0" applyFont="1" applyFill="1" applyBorder="1" applyAlignment="1">
      <alignment horizontal="center" vertical="center"/>
    </xf>
    <xf numFmtId="4" fontId="20" fillId="0" borderId="0" xfId="0" applyNumberFormat="1" applyFont="1"/>
    <xf numFmtId="166" fontId="20" fillId="0" borderId="0" xfId="0" applyNumberFormat="1" applyFont="1"/>
    <xf numFmtId="169" fontId="20" fillId="0" borderId="0" xfId="0" applyNumberFormat="1" applyFont="1"/>
    <xf numFmtId="4" fontId="20" fillId="0" borderId="0" xfId="0" applyNumberFormat="1" applyFont="1" applyBorder="1"/>
    <xf numFmtId="166" fontId="20" fillId="0" borderId="0" xfId="2" applyNumberFormat="1" applyFont="1" applyBorder="1"/>
    <xf numFmtId="169" fontId="20" fillId="0" borderId="0" xfId="0" applyNumberFormat="1" applyFont="1" applyFill="1" applyBorder="1" applyAlignment="1">
      <alignment vertical="center"/>
    </xf>
    <xf numFmtId="170" fontId="18" fillId="0" borderId="0" xfId="3" applyNumberFormat="1" applyFont="1" applyFill="1" applyBorder="1"/>
    <xf numFmtId="2" fontId="20" fillId="0" borderId="0" xfId="3" applyNumberFormat="1" applyFont="1" applyFill="1" applyBorder="1" applyAlignment="1">
      <alignment horizontal="center" vertical="center"/>
    </xf>
    <xf numFmtId="165" fontId="20" fillId="0" borderId="0" xfId="2" applyNumberFormat="1" applyFont="1" applyBorder="1" applyAlignment="1">
      <alignment wrapText="1"/>
    </xf>
    <xf numFmtId="164" fontId="16" fillId="0" borderId="0" xfId="3" applyNumberFormat="1" applyFont="1" applyFill="1" applyBorder="1"/>
    <xf numFmtId="0" fontId="12" fillId="0" borderId="0" xfId="0" applyFont="1" applyAlignment="1">
      <alignment horizontal="center" wrapText="1"/>
    </xf>
    <xf numFmtId="10" fontId="7" fillId="0" borderId="6" xfId="0" applyNumberFormat="1"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43" fontId="21" fillId="0" borderId="0" xfId="2" applyFont="1" applyFill="1" applyBorder="1" applyAlignment="1">
      <alignment horizontal="center" vertical="center"/>
    </xf>
    <xf numFmtId="0" fontId="21" fillId="0" borderId="0" xfId="3" applyNumberFormat="1" applyFont="1" applyFill="1" applyBorder="1" applyAlignment="1">
      <alignment horizontal="center" vertical="center"/>
    </xf>
    <xf numFmtId="169" fontId="21" fillId="0" borderId="0" xfId="0" applyNumberFormat="1" applyFont="1" applyFill="1" applyBorder="1" applyAlignment="1">
      <alignment horizontal="center" vertical="center"/>
    </xf>
    <xf numFmtId="0" fontId="18" fillId="0" borderId="0" xfId="0" applyFont="1" applyFill="1"/>
    <xf numFmtId="8" fontId="18" fillId="0" borderId="0" xfId="2" applyNumberFormat="1" applyFont="1" applyFill="1" applyBorder="1" applyAlignment="1">
      <alignment horizontal="center" vertical="center"/>
    </xf>
    <xf numFmtId="0" fontId="18" fillId="0" borderId="0" xfId="0" applyFont="1" applyFill="1" applyAlignment="1" applyProtection="1">
      <alignment horizontal="right" vertical="center"/>
      <protection locked="0"/>
    </xf>
    <xf numFmtId="0" fontId="18" fillId="0" borderId="0" xfId="0" applyFont="1" applyFill="1" applyProtection="1">
      <protection locked="0"/>
    </xf>
    <xf numFmtId="0" fontId="18" fillId="0" borderId="0" xfId="0" applyFont="1" applyFill="1" applyBorder="1" applyAlignment="1" applyProtection="1">
      <alignment horizontal="right" vertical="center"/>
      <protection locked="0"/>
    </xf>
    <xf numFmtId="0" fontId="18" fillId="0" borderId="0" xfId="0" applyFont="1" applyFill="1" applyBorder="1" applyProtection="1">
      <protection locked="0"/>
    </xf>
    <xf numFmtId="164" fontId="16" fillId="0" borderId="0" xfId="3" applyNumberFormat="1" applyFont="1" applyBorder="1"/>
    <xf numFmtId="0" fontId="18" fillId="0" borderId="0" xfId="0" applyFont="1"/>
    <xf numFmtId="2" fontId="20" fillId="0" borderId="0" xfId="0" applyNumberFormat="1" applyFont="1" applyFill="1" applyAlignment="1">
      <alignment horizontal="right" vertical="center"/>
    </xf>
    <xf numFmtId="0" fontId="18" fillId="0" borderId="0" xfId="0" applyFont="1" applyFill="1" applyAlignment="1">
      <alignment horizontal="right" vertical="center"/>
    </xf>
    <xf numFmtId="0" fontId="19" fillId="0" borderId="0" xfId="0" applyFont="1" applyFill="1" applyBorder="1" applyAlignment="1" applyProtection="1">
      <alignment horizontal="left" vertical="center" wrapText="1"/>
    </xf>
    <xf numFmtId="0" fontId="18" fillId="0" borderId="0" xfId="0" applyFont="1" applyFill="1" applyProtection="1"/>
    <xf numFmtId="0" fontId="19" fillId="0" borderId="1" xfId="0" applyFont="1" applyFill="1" applyBorder="1" applyAlignment="1" applyProtection="1">
      <alignment horizontal="left" vertical="center" wrapText="1"/>
    </xf>
    <xf numFmtId="167" fontId="18" fillId="0" borderId="0" xfId="0" applyNumberFormat="1" applyFont="1" applyFill="1" applyProtection="1"/>
    <xf numFmtId="167" fontId="18" fillId="0" borderId="0" xfId="0" applyNumberFormat="1" applyFont="1" applyFill="1" applyAlignment="1">
      <alignment horizontal="right" vertical="center"/>
    </xf>
  </cellXfs>
  <cellStyles count="5">
    <cellStyle name="Hipervínculo" xfId="1" builtinId="8"/>
    <cellStyle name="Millares" xfId="2" builtinId="3"/>
    <cellStyle name="Moneda" xfId="4" builtinId="4"/>
    <cellStyle name="Normal" xfId="0" builtinId="0"/>
    <cellStyle name="Porcentual" xfId="3" builtinId="5"/>
  </cellStyles>
  <dxfs count="4">
    <dxf>
      <numFmt numFmtId="168" formatCode="&quot;$&quot;#,##0.00"/>
    </dxf>
    <dxf>
      <numFmt numFmtId="14" formatCode="0.00%"/>
    </dxf>
    <dxf>
      <numFmt numFmtId="168"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s-SV"/>
  <c:chart>
    <c:title>
      <c:layout/>
      <c:txPr>
        <a:bodyPr/>
        <a:lstStyle/>
        <a:p>
          <a:pPr>
            <a:defRPr sz="1600">
              <a:latin typeface="Georgia" panose="02040502050405020303" pitchFamily="18" charset="0"/>
            </a:defRPr>
          </a:pPr>
          <a:endParaRPr lang="es-SV"/>
        </a:p>
      </c:txPr>
    </c:title>
    <c:plotArea>
      <c:layout>
        <c:manualLayout>
          <c:layoutTarget val="inner"/>
          <c:xMode val="edge"/>
          <c:yMode val="edge"/>
          <c:x val="0"/>
          <c:y val="0.14881481481481484"/>
          <c:w val="0.94752534287418178"/>
          <c:h val="0.72060513269174986"/>
        </c:manualLayout>
      </c:layout>
      <c:barChart>
        <c:barDir val="col"/>
        <c:grouping val="clustered"/>
        <c:ser>
          <c:idx val="0"/>
          <c:order val="0"/>
          <c:tx>
            <c:strRef>
              <c:f>'Fdos Corto Plazo'!$M$7</c:f>
              <c:strCache>
                <c:ptCount val="1"/>
                <c:pt idx="0">
                  <c:v>Patrimonio (US$)</c:v>
                </c:pt>
              </c:strCache>
            </c:strRef>
          </c:tx>
          <c:dLbls>
            <c:dLbl>
              <c:idx val="0"/>
              <c:numFmt formatCode="#,##0.0000" sourceLinked="0"/>
              <c:spPr>
                <a:noFill/>
                <a:ln>
                  <a:noFill/>
                </a:ln>
                <a:effectLst/>
              </c:spPr>
              <c:txPr>
                <a:bodyPr/>
                <a:lstStyle/>
                <a:p>
                  <a:pPr>
                    <a:defRPr/>
                  </a:pPr>
                  <a:endParaRPr lang="es-SV"/>
                </a:p>
              </c:txPr>
            </c:dLbl>
            <c:numFmt formatCode="#,##0.0000" sourceLinked="0"/>
            <c:spPr>
              <a:noFill/>
              <a:ln>
                <a:noFill/>
              </a:ln>
              <a:effectLst/>
            </c:spPr>
            <c:showVal val="1"/>
            <c:separator>, </c:separator>
            <c:extLst>
              <c:ext xmlns:c15="http://schemas.microsoft.com/office/drawing/2012/chart" uri="{CE6537A1-D6FC-4f65-9D91-7224C49458BB}">
                <c15:layout/>
                <c15:showLeaderLines val="0"/>
              </c:ext>
            </c:extLst>
          </c:dLbls>
          <c:cat>
            <c:strRef>
              <c:f>'Fdos Corto Plazo'!$L$8:$L$10</c:f>
              <c:strCache>
                <c:ptCount val="3"/>
                <c:pt idx="0">
                  <c:v>Fondo Abierto Rentable de Corto Plazo</c:v>
                </c:pt>
                <c:pt idx="1">
                  <c:v>Fondo Abierto Banagrícola</c:v>
                </c:pt>
                <c:pt idx="2">
                  <c:v>Fondo Abierto Atlántida Corto Plazo</c:v>
                </c:pt>
              </c:strCache>
            </c:strRef>
          </c:cat>
          <c:val>
            <c:numRef>
              <c:f>'Fdos Corto Plazo'!$M$8:$M$10</c:f>
              <c:numCache>
                <c:formatCode>0.00</c:formatCode>
                <c:ptCount val="3"/>
                <c:pt idx="0">
                  <c:v>36802772.149999999</c:v>
                </c:pt>
                <c:pt idx="1">
                  <c:v>3483383.05</c:v>
                </c:pt>
                <c:pt idx="2">
                  <c:v>1703391.35</c:v>
                </c:pt>
              </c:numCache>
            </c:numRef>
          </c:val>
        </c:ser>
        <c:axId val="93138944"/>
        <c:axId val="93140480"/>
      </c:barChart>
      <c:catAx>
        <c:axId val="93138944"/>
        <c:scaling>
          <c:orientation val="minMax"/>
        </c:scaling>
        <c:axPos val="b"/>
        <c:numFmt formatCode="General" sourceLinked="0"/>
        <c:tickLblPos val="nextTo"/>
        <c:crossAx val="93140480"/>
        <c:crosses val="autoZero"/>
        <c:auto val="1"/>
        <c:lblAlgn val="ctr"/>
        <c:lblOffset val="100"/>
      </c:catAx>
      <c:valAx>
        <c:axId val="93140480"/>
        <c:scaling>
          <c:orientation val="minMax"/>
        </c:scaling>
        <c:delete val="1"/>
        <c:axPos val="l"/>
        <c:numFmt formatCode="#,##0.00" sourceLinked="0"/>
        <c:tickLblPos val="none"/>
        <c:crossAx val="93138944"/>
        <c:crosses val="autoZero"/>
        <c:crossBetween val="between"/>
      </c:valAx>
    </c:plotArea>
    <c:plotVisOnly val="1"/>
    <c:dispBlanksAs val="gap"/>
  </c:chart>
  <c:spPr>
    <a:ln>
      <a:noFill/>
    </a:ln>
  </c:sp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SV"/>
  <c:chart>
    <c:title>
      <c:txPr>
        <a:bodyPr/>
        <a:lstStyle/>
        <a:p>
          <a:pPr>
            <a:defRPr sz="1600" b="1">
              <a:latin typeface="Georgia" panose="02040502050405020303" pitchFamily="18" charset="0"/>
            </a:defRPr>
          </a:pPr>
          <a:endParaRPr lang="es-SV"/>
        </a:p>
      </c:txPr>
    </c:title>
    <c:plotArea>
      <c:layout>
        <c:manualLayout>
          <c:layoutTarget val="inner"/>
          <c:xMode val="edge"/>
          <c:yMode val="edge"/>
          <c:x val="2.7994780976802171E-2"/>
          <c:y val="0.18116265466816647"/>
          <c:w val="0.93876130828114124"/>
          <c:h val="0.64205639775455114"/>
        </c:manualLayout>
      </c:layout>
      <c:barChart>
        <c:barDir val="col"/>
        <c:grouping val="clustered"/>
        <c:ser>
          <c:idx val="0"/>
          <c:order val="0"/>
          <c:tx>
            <c:strRef>
              <c:f>'Fdos Mediano Plazo2.1'!$L$5</c:f>
              <c:strCache>
                <c:ptCount val="1"/>
                <c:pt idx="0">
                  <c:v>Comisión por Administración(%)</c:v>
                </c:pt>
              </c:strCache>
            </c:strRef>
          </c:tx>
          <c:dLbls>
            <c:numFmt formatCode="#,##0.0000" sourceLinked="0"/>
            <c:spPr>
              <a:noFill/>
              <a:ln>
                <a:noFill/>
              </a:ln>
              <a:effectLst/>
            </c:spPr>
            <c:showVal val="1"/>
            <c:extLst>
              <c:ext xmlns:c15="http://schemas.microsoft.com/office/drawing/2012/chart" uri="{CE6537A1-D6FC-4f65-9D91-7224C49458BB}">
                <c15:layout/>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ser>
        <c:axId val="93206400"/>
        <c:axId val="93207936"/>
      </c:barChart>
      <c:catAx>
        <c:axId val="93206400"/>
        <c:scaling>
          <c:orientation val="minMax"/>
        </c:scaling>
        <c:axPos val="b"/>
        <c:numFmt formatCode="General" sourceLinked="0"/>
        <c:tickLblPos val="nextTo"/>
        <c:crossAx val="93207936"/>
        <c:crosses val="autoZero"/>
        <c:auto val="1"/>
        <c:lblAlgn val="ctr"/>
        <c:lblOffset val="100"/>
      </c:catAx>
      <c:valAx>
        <c:axId val="93207936"/>
        <c:scaling>
          <c:orientation val="minMax"/>
        </c:scaling>
        <c:delete val="1"/>
        <c:axPos val="l"/>
        <c:numFmt formatCode="General" sourceLinked="1"/>
        <c:tickLblPos val="none"/>
        <c:crossAx val="93206400"/>
        <c:crosses val="autoZero"/>
        <c:crossBetween val="between"/>
      </c:valAx>
    </c:plotArea>
    <c:plotVisOnly val="1"/>
    <c:dispBlanksAs val="gap"/>
  </c:chart>
  <c:spPr>
    <a:ln>
      <a:noFill/>
    </a:ln>
  </c:spPr>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SV"/>
  <c:chart>
    <c:title>
      <c:layout/>
      <c:txPr>
        <a:bodyPr/>
        <a:lstStyle/>
        <a:p>
          <a:pPr>
            <a:defRPr sz="1600">
              <a:latin typeface="Georgia" panose="02040502050405020303" pitchFamily="18" charset="0"/>
            </a:defRPr>
          </a:pPr>
          <a:endParaRPr lang="es-SV"/>
        </a:p>
      </c:txPr>
    </c:title>
    <c:plotArea>
      <c:layout>
        <c:manualLayout>
          <c:layoutTarget val="inner"/>
          <c:xMode val="edge"/>
          <c:yMode val="edge"/>
          <c:x val="0"/>
          <c:y val="0.14881481481481484"/>
          <c:w val="0.947525342874182"/>
          <c:h val="0.72060513269175031"/>
        </c:manualLayout>
      </c:layout>
      <c:barChart>
        <c:barDir val="col"/>
        <c:grouping val="clustered"/>
        <c:ser>
          <c:idx val="0"/>
          <c:order val="0"/>
          <c:tx>
            <c:strRef>
              <c:f>'Fdos Mediano Plazo '!$M$7</c:f>
              <c:strCache>
                <c:ptCount val="1"/>
                <c:pt idx="0">
                  <c:v>Patrimonio (US$)</c:v>
                </c:pt>
              </c:strCache>
            </c:strRef>
          </c:tx>
          <c:dLbls>
            <c:dLbl>
              <c:idx val="0"/>
              <c:numFmt formatCode="#,##0.0000" sourceLinked="0"/>
              <c:spPr>
                <a:noFill/>
                <a:ln>
                  <a:noFill/>
                </a:ln>
                <a:effectLst/>
              </c:spPr>
              <c:txPr>
                <a:bodyPr/>
                <a:lstStyle/>
                <a:p>
                  <a:pPr>
                    <a:defRPr/>
                  </a:pPr>
                  <a:endParaRPr lang="es-SV"/>
                </a:p>
              </c:txPr>
            </c:dLbl>
            <c:numFmt formatCode="#,##0.0000" sourceLinked="0"/>
            <c:spPr>
              <a:noFill/>
              <a:ln>
                <a:noFill/>
              </a:ln>
              <a:effectLst/>
            </c:spPr>
            <c:showVal val="1"/>
            <c:separator>, </c:separator>
            <c:extLst>
              <c:ext xmlns:c15="http://schemas.microsoft.com/office/drawing/2012/chart" uri="{CE6537A1-D6FC-4f65-9D91-7224C49458BB}">
                <c15:layout/>
                <c15:showLeaderLines val="0"/>
              </c:ext>
            </c:extLst>
          </c:dLbls>
          <c:cat>
            <c:strRef>
              <c:f>'Fdos Mediano Plazo '!$L$8:$L$9</c:f>
              <c:strCache>
                <c:ptCount val="2"/>
                <c:pt idx="0">
                  <c:v>Fondo Plazo 180</c:v>
                </c:pt>
                <c:pt idx="1">
                  <c:v>Fondo  Atlántida Mediano Plazo</c:v>
                </c:pt>
              </c:strCache>
            </c:strRef>
          </c:cat>
          <c:val>
            <c:numRef>
              <c:f>'Fdos Mediano Plazo '!$M$8:$M$9</c:f>
              <c:numCache>
                <c:formatCode>0.00</c:formatCode>
                <c:ptCount val="2"/>
                <c:pt idx="0">
                  <c:v>6526892.2999999998</c:v>
                </c:pt>
                <c:pt idx="1">
                  <c:v>2195296.64</c:v>
                </c:pt>
              </c:numCache>
            </c:numRef>
          </c:val>
        </c:ser>
        <c:axId val="93344128"/>
        <c:axId val="93345664"/>
      </c:barChart>
      <c:catAx>
        <c:axId val="93344128"/>
        <c:scaling>
          <c:orientation val="minMax"/>
        </c:scaling>
        <c:axPos val="b"/>
        <c:numFmt formatCode="General" sourceLinked="0"/>
        <c:tickLblPos val="nextTo"/>
        <c:txPr>
          <a:bodyPr/>
          <a:lstStyle/>
          <a:p>
            <a:pPr>
              <a:defRPr sz="900"/>
            </a:pPr>
            <a:endParaRPr lang="es-SV"/>
          </a:p>
        </c:txPr>
        <c:crossAx val="93345664"/>
        <c:crosses val="autoZero"/>
        <c:auto val="1"/>
        <c:lblAlgn val="ctr"/>
        <c:lblOffset val="100"/>
      </c:catAx>
      <c:valAx>
        <c:axId val="93345664"/>
        <c:scaling>
          <c:orientation val="minMax"/>
        </c:scaling>
        <c:delete val="1"/>
        <c:axPos val="l"/>
        <c:numFmt formatCode="#,##0.00" sourceLinked="0"/>
        <c:tickLblPos val="none"/>
        <c:crossAx val="93344128"/>
        <c:crosses val="autoZero"/>
        <c:crossBetween val="between"/>
      </c:valAx>
    </c:plotArea>
    <c:plotVisOnly val="1"/>
    <c:dispBlanksAs val="gap"/>
  </c:chart>
  <c:spPr>
    <a:ln>
      <a:noFill/>
    </a:ln>
  </c:spPr>
  <c:printSettings>
    <c:headerFooter/>
    <c:pageMargins b="0.75000000000000311" l="0.70000000000000062" r="0.70000000000000062" t="0.750000000000003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SV"/>
  <c:chart>
    <c:title>
      <c:txPr>
        <a:bodyPr/>
        <a:lstStyle/>
        <a:p>
          <a:pPr>
            <a:defRPr sz="1600" b="1">
              <a:latin typeface="Georgia" panose="02040502050405020303" pitchFamily="18" charset="0"/>
            </a:defRPr>
          </a:pPr>
          <a:endParaRPr lang="es-SV"/>
        </a:p>
      </c:txPr>
    </c:title>
    <c:plotArea>
      <c:layout>
        <c:manualLayout>
          <c:layoutTarget val="inner"/>
          <c:xMode val="edge"/>
          <c:yMode val="edge"/>
          <c:x val="3.8970076548364652E-2"/>
          <c:y val="0.18116251482799575"/>
          <c:w val="0.93876130828114124"/>
          <c:h val="0.64205639775455114"/>
        </c:manualLayout>
      </c:layout>
      <c:barChart>
        <c:barDir val="col"/>
        <c:grouping val="clustered"/>
        <c:ser>
          <c:idx val="0"/>
          <c:order val="0"/>
          <c:tx>
            <c:strRef>
              <c:f>'Fdos Mediano Plazo2.1'!$L$5</c:f>
              <c:strCache>
                <c:ptCount val="1"/>
                <c:pt idx="0">
                  <c:v>Comisión por Administración(%)</c:v>
                </c:pt>
              </c:strCache>
            </c:strRef>
          </c:tx>
          <c:dLbls>
            <c:numFmt formatCode="#,##0.000" sourceLinked="0"/>
            <c:spPr>
              <a:noFill/>
              <a:ln>
                <a:noFill/>
              </a:ln>
              <a:effectLst/>
            </c:spPr>
            <c:showVal val="1"/>
            <c:extLst>
              <c:ext xmlns:c15="http://schemas.microsoft.com/office/drawing/2012/chart" uri="{CE6537A1-D6FC-4f65-9D91-7224C49458BB}">
                <c15:layout/>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ser>
        <c:axId val="93511040"/>
        <c:axId val="93521024"/>
      </c:barChart>
      <c:catAx>
        <c:axId val="93511040"/>
        <c:scaling>
          <c:orientation val="minMax"/>
        </c:scaling>
        <c:axPos val="b"/>
        <c:numFmt formatCode="General" sourceLinked="0"/>
        <c:tickLblPos val="nextTo"/>
        <c:crossAx val="93521024"/>
        <c:crosses val="autoZero"/>
        <c:auto val="1"/>
        <c:lblAlgn val="ctr"/>
        <c:lblOffset val="100"/>
      </c:catAx>
      <c:valAx>
        <c:axId val="93521024"/>
        <c:scaling>
          <c:orientation val="minMax"/>
        </c:scaling>
        <c:delete val="1"/>
        <c:axPos val="l"/>
        <c:numFmt formatCode="General" sourceLinked="1"/>
        <c:tickLblPos val="none"/>
        <c:crossAx val="93511040"/>
        <c:crosses val="autoZero"/>
        <c:crossBetween val="between"/>
      </c:valAx>
    </c:plotArea>
    <c:plotVisOnly val="1"/>
    <c:dispBlanksAs val="gap"/>
  </c:chart>
  <c:spPr>
    <a:ln>
      <a:noFill/>
    </a:ln>
  </c:spPr>
  <c:printSettings>
    <c:headerFooter/>
    <c:pageMargins b="0.75000000000000278" l="0.70000000000000062" r="0.70000000000000062" t="0.750000000000002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SV"/>
  <c:style val="7"/>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title>
    <c:plotArea>
      <c:layout/>
      <c:barChart>
        <c:barDir val="col"/>
        <c:grouping val="clustered"/>
        <c:ser>
          <c:idx val="0"/>
          <c:order val="0"/>
          <c:tx>
            <c:strRef>
              <c:f>'Fdos Mediano Plazo2.1'!$M$10</c:f>
              <c:strCache>
                <c:ptCount val="1"/>
                <c:pt idx="0">
                  <c:v>Rendimiento Diario Anualizado (%)</c:v>
                </c:pt>
              </c:strCache>
            </c:strRef>
          </c:tx>
          <c:dLbls>
            <c:numFmt formatCode="0.00%" sourceLinked="0"/>
            <c:spPr>
              <a:noFill/>
              <a:ln>
                <a:noFill/>
              </a:ln>
              <a:effectLst/>
            </c:spPr>
            <c:showVal val="1"/>
            <c:extLst>
              <c:ext xmlns:c15="http://schemas.microsoft.com/office/drawing/2012/chart" uri="{CE6537A1-D6FC-4f65-9D91-7224C49458BB}">
                <c15:layout/>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ser>
        <c:ser>
          <c:idx val="1"/>
          <c:order val="1"/>
          <c:tx>
            <c:strRef>
              <c:f>'Fdos Mediano Plazo2.1'!$P$10</c:f>
              <c:strCache>
                <c:ptCount val="1"/>
                <c:pt idx="0">
                  <c:v>Rdto Bruto</c:v>
                </c:pt>
              </c:strCache>
            </c:strRef>
          </c:tx>
          <c:dLbls>
            <c:spPr>
              <a:noFill/>
              <a:ln>
                <a:noFill/>
              </a:ln>
              <a:effectLst/>
            </c:spPr>
            <c:showVal val="1"/>
            <c:extLst>
              <c:ext xmlns:c15="http://schemas.microsoft.com/office/drawing/2012/chart" uri="{CE6537A1-D6FC-4f65-9D91-7224C49458BB}">
                <c15:layout/>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ser>
        <c:ser>
          <c:idx val="2"/>
          <c:order val="2"/>
          <c:tx>
            <c:strRef>
              <c:f>'Fdos Mediano Plazo2.1'!$Q$10</c:f>
              <c:strCache>
                <c:ptCount val="1"/>
                <c:pt idx="0">
                  <c:v>Rdto Mdo</c:v>
                </c:pt>
              </c:strCache>
            </c:strRef>
          </c:tx>
          <c:dLbls>
            <c:spPr>
              <a:noFill/>
              <a:ln>
                <a:noFill/>
              </a:ln>
              <a:effectLst/>
            </c:spPr>
            <c:showVal val="1"/>
            <c:extLst>
              <c:ext xmlns:c15="http://schemas.microsoft.com/office/drawing/2012/chart" uri="{CE6537A1-D6FC-4f65-9D91-7224C49458BB}">
                <c15:layout/>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ser>
        <c:axId val="93535232"/>
        <c:axId val="93537024"/>
      </c:barChart>
      <c:catAx>
        <c:axId val="93535232"/>
        <c:scaling>
          <c:orientation val="minMax"/>
        </c:scaling>
        <c:axPos val="b"/>
        <c:numFmt formatCode="General" sourceLinked="0"/>
        <c:tickLblPos val="nextTo"/>
        <c:crossAx val="93537024"/>
        <c:crosses val="autoZero"/>
        <c:auto val="1"/>
        <c:lblAlgn val="ctr"/>
        <c:lblOffset val="100"/>
      </c:catAx>
      <c:valAx>
        <c:axId val="93537024"/>
        <c:scaling>
          <c:orientation val="minMax"/>
        </c:scaling>
        <c:delete val="1"/>
        <c:axPos val="l"/>
        <c:numFmt formatCode="0.00" sourceLinked="1"/>
        <c:tickLblPos val="none"/>
        <c:crossAx val="93535232"/>
        <c:crosses val="autoZero"/>
        <c:crossBetween val="between"/>
      </c:valAx>
    </c:plotArea>
    <c:legend>
      <c:legendPos val="r"/>
    </c:legend>
    <c:plotVisOnly val="1"/>
    <c:dispBlanksAs val="gap"/>
  </c:chart>
  <c:spPr>
    <a:ln>
      <a:noFill/>
    </a:ln>
  </c:spPr>
  <c:printSettings>
    <c:headerFooter/>
    <c:pageMargins b="0.75000000000000255" l="0.70000000000000062" r="0.70000000000000062" t="0.75000000000000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SV"/>
  <c:chart>
    <c:title>
      <c:txPr>
        <a:bodyPr/>
        <a:lstStyle/>
        <a:p>
          <a:pPr>
            <a:defRPr sz="1600">
              <a:latin typeface="Georgia" panose="02040502050405020303" pitchFamily="18" charset="0"/>
            </a:defRPr>
          </a:pPr>
          <a:endParaRPr lang="es-SV"/>
        </a:p>
      </c:txPr>
    </c:title>
    <c:plotArea>
      <c:layout/>
      <c:barChart>
        <c:barDir val="col"/>
        <c:grouping val="clustered"/>
        <c:ser>
          <c:idx val="0"/>
          <c:order val="0"/>
          <c:tx>
            <c:strRef>
              <c:f>'Fdos Corto Plazo'!$M$7</c:f>
              <c:strCache>
                <c:ptCount val="1"/>
                <c:pt idx="0">
                  <c:v>Patrimonio (US$)</c:v>
                </c:pt>
              </c:strCache>
            </c:strRef>
          </c:tx>
          <c:dLbls>
            <c:numFmt formatCode="#,##0.00" sourceLinked="0"/>
            <c:spPr>
              <a:noFill/>
              <a:ln>
                <a:noFill/>
              </a:ln>
              <a:effectLst/>
            </c:spPr>
            <c:showVal val="1"/>
            <c:separator>, </c:separator>
            <c:extLst>
              <c:ext xmlns:c15="http://schemas.microsoft.com/office/drawing/2012/chart" uri="{CE6537A1-D6FC-4f65-9D91-7224C49458BB}">
                <c15:layout/>
                <c15:showLeaderLines val="0"/>
              </c:ext>
            </c:extLst>
          </c:dLbls>
          <c:cat>
            <c:strRef>
              <c:f>'Fdos Corto Plazo'!$L$8:$L$10</c:f>
              <c:strCache>
                <c:ptCount val="3"/>
                <c:pt idx="0">
                  <c:v>Fondo Abierto Rentable de Corto Plazo</c:v>
                </c:pt>
                <c:pt idx="1">
                  <c:v>Fondo Abierto Banagrícola</c:v>
                </c:pt>
                <c:pt idx="2">
                  <c:v>Fondo Abierto Atlántida Corto Plazo</c:v>
                </c:pt>
              </c:strCache>
            </c:strRef>
          </c:cat>
          <c:val>
            <c:numRef>
              <c:f>'Fdos Corto Plazo'!$M$8:$M$10</c:f>
              <c:numCache>
                <c:formatCode>0.00</c:formatCode>
                <c:ptCount val="3"/>
                <c:pt idx="0">
                  <c:v>36802772.149999999</c:v>
                </c:pt>
                <c:pt idx="1">
                  <c:v>3483383.05</c:v>
                </c:pt>
                <c:pt idx="2">
                  <c:v>1703391.35</c:v>
                </c:pt>
              </c:numCache>
            </c:numRef>
          </c:val>
        </c:ser>
        <c:axId val="93604480"/>
        <c:axId val="93610368"/>
      </c:barChart>
      <c:catAx>
        <c:axId val="93604480"/>
        <c:scaling>
          <c:orientation val="minMax"/>
        </c:scaling>
        <c:axPos val="b"/>
        <c:numFmt formatCode="General" sourceLinked="0"/>
        <c:tickLblPos val="nextTo"/>
        <c:crossAx val="93610368"/>
        <c:crosses val="autoZero"/>
        <c:auto val="1"/>
        <c:lblAlgn val="ctr"/>
        <c:lblOffset val="100"/>
      </c:catAx>
      <c:valAx>
        <c:axId val="93610368"/>
        <c:scaling>
          <c:orientation val="minMax"/>
        </c:scaling>
        <c:delete val="1"/>
        <c:axPos val="l"/>
        <c:numFmt formatCode="#,##0.00" sourceLinked="0"/>
        <c:tickLblPos val="none"/>
        <c:crossAx val="93604480"/>
        <c:crosses val="autoZero"/>
        <c:crossBetween val="between"/>
      </c:valAx>
    </c:plotArea>
    <c:plotVisOnly val="1"/>
    <c:dispBlanksAs val="gap"/>
  </c:chart>
  <c:spPr>
    <a:ln>
      <a:noFill/>
    </a:ln>
  </c:spPr>
  <c:printSettings>
    <c:headerFooter/>
    <c:pageMargins b="0.75000000000000266" l="0.70000000000000062" r="0.70000000000000062" t="0.75000000000000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SV"/>
  <c:style val="7"/>
  <c:chart>
    <c:title>
      <c:tx>
        <c:rich>
          <a:bodyPr/>
          <a:lstStyle/>
          <a:p>
            <a:pPr>
              <a:defRPr sz="1600">
                <a:latin typeface="Georgia" pitchFamily="18" charset="0"/>
              </a:defRPr>
            </a:pPr>
            <a:r>
              <a:rPr lang="es-SV" sz="1600">
                <a:latin typeface="Georgia" pitchFamily="18" charset="0"/>
              </a:rPr>
              <a:t>Rendimientos</a:t>
            </a:r>
          </a:p>
        </c:rich>
      </c:tx>
    </c:title>
    <c:plotArea>
      <c:layout>
        <c:manualLayout>
          <c:layoutTarget val="inner"/>
          <c:xMode val="edge"/>
          <c:yMode val="edge"/>
          <c:x val="3.1272271661322321E-2"/>
          <c:y val="9.0281350577784164E-2"/>
          <c:w val="0.81406146406691859"/>
          <c:h val="0.69037541121839763"/>
        </c:manualLayout>
      </c:layout>
      <c:barChart>
        <c:barDir val="col"/>
        <c:grouping val="clustered"/>
        <c:ser>
          <c:idx val="0"/>
          <c:order val="0"/>
          <c:tx>
            <c:strRef>
              <c:f>'Fdos Corto Plazo'!$O$12</c:f>
              <c:strCache>
                <c:ptCount val="1"/>
                <c:pt idx="0">
                  <c:v>Rendimiento Diario Anualizado (%)</c:v>
                </c:pt>
              </c:strCache>
            </c:strRef>
          </c:tx>
          <c:dLbls>
            <c:numFmt formatCode="0.00%" sourceLinked="0"/>
            <c:spPr>
              <a:noFill/>
              <a:ln>
                <a:noFill/>
              </a:ln>
              <a:effectLst/>
            </c:spPr>
            <c:showVal val="1"/>
            <c:extLst>
              <c:ext xmlns:c15="http://schemas.microsoft.com/office/drawing/2012/chart" uri="{CE6537A1-D6FC-4f65-9D91-7224C49458BB}">
                <c15:layout/>
                <c15:showLeaderLines val="0"/>
              </c:ext>
            </c:extLst>
          </c:dLbls>
          <c:cat>
            <c:strRef>
              <c:f>'Fdos Corto Plazo'!$L$13:$L$17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Plazo'!$O$13:$O$17</c:f>
              <c:numCache>
                <c:formatCode>0.00</c:formatCode>
                <c:ptCount val="5"/>
                <c:pt idx="1">
                  <c:v>3.6356000000000002</c:v>
                </c:pt>
                <c:pt idx="2">
                  <c:v>2.2111999999999998</c:v>
                </c:pt>
                <c:pt idx="3">
                  <c:v>3.3447</c:v>
                </c:pt>
              </c:numCache>
            </c:numRef>
          </c:val>
        </c:ser>
        <c:ser>
          <c:idx val="1"/>
          <c:order val="1"/>
          <c:tx>
            <c:strRef>
              <c:f>'Fdos Corto Plazo'!$R$12</c:f>
              <c:strCache>
                <c:ptCount val="1"/>
                <c:pt idx="0">
                  <c:v>Rdto Bruto</c:v>
                </c:pt>
              </c:strCache>
            </c:strRef>
          </c:tx>
          <c:dLbls>
            <c:spPr>
              <a:noFill/>
              <a:ln>
                <a:noFill/>
              </a:ln>
              <a:effectLst/>
            </c:spPr>
            <c:showVal val="1"/>
            <c:extLst>
              <c:ext xmlns:c15="http://schemas.microsoft.com/office/drawing/2012/chart" uri="{CE6537A1-D6FC-4f65-9D91-7224C49458BB}">
                <c15:layout/>
                <c15:showLeaderLines val="0"/>
              </c:ext>
            </c:extLst>
          </c:dLbls>
          <c:cat>
            <c:strRef>
              <c:f>'Fdos Corto Plazo'!$L$13:$L$17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Plazo'!$R$13:$R$17</c:f>
              <c:numCache>
                <c:formatCode>0.00%</c:formatCode>
                <c:ptCount val="5"/>
              </c:numCache>
            </c:numRef>
          </c:val>
        </c:ser>
        <c:ser>
          <c:idx val="2"/>
          <c:order val="2"/>
          <c:tx>
            <c:strRef>
              <c:f>'Fdos Corto Plazo'!$S$12</c:f>
              <c:strCache>
                <c:ptCount val="1"/>
                <c:pt idx="0">
                  <c:v>Rdto Mdo</c:v>
                </c:pt>
              </c:strCache>
            </c:strRef>
          </c:tx>
          <c:dLbls>
            <c:numFmt formatCode="0.00%" sourceLinked="0"/>
            <c:spPr>
              <a:noFill/>
              <a:ln>
                <a:noFill/>
              </a:ln>
              <a:effectLst/>
            </c:spPr>
            <c:showVal val="1"/>
            <c:extLst>
              <c:ext xmlns:c15="http://schemas.microsoft.com/office/drawing/2012/chart" uri="{CE6537A1-D6FC-4f65-9D91-7224C49458BB}">
                <c15:layout/>
                <c15:showLeaderLines val="0"/>
              </c:ext>
            </c:extLst>
          </c:dLbls>
          <c:cat>
            <c:strRef>
              <c:f>'Fdos Corto Plazo'!$L$13:$L$17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Plazo'!$S$13:$S$17</c:f>
              <c:numCache>
                <c:formatCode>0.00%</c:formatCode>
                <c:ptCount val="5"/>
              </c:numCache>
            </c:numRef>
          </c:val>
        </c:ser>
        <c:axId val="93632768"/>
        <c:axId val="93642752"/>
      </c:barChart>
      <c:catAx>
        <c:axId val="93632768"/>
        <c:scaling>
          <c:orientation val="minMax"/>
        </c:scaling>
        <c:axPos val="b"/>
        <c:numFmt formatCode="General" sourceLinked="0"/>
        <c:tickLblPos val="nextTo"/>
        <c:crossAx val="93642752"/>
        <c:crosses val="autoZero"/>
        <c:auto val="1"/>
        <c:lblAlgn val="ctr"/>
        <c:lblOffset val="100"/>
      </c:catAx>
      <c:valAx>
        <c:axId val="93642752"/>
        <c:scaling>
          <c:orientation val="minMax"/>
        </c:scaling>
        <c:delete val="1"/>
        <c:axPos val="l"/>
        <c:numFmt formatCode="0.00%" sourceLinked="0"/>
        <c:tickLblPos val="none"/>
        <c:crossAx val="93632768"/>
        <c:crosses val="autoZero"/>
        <c:crossBetween val="between"/>
      </c:valAx>
    </c:plotArea>
    <c:legend>
      <c:legendPos val="r"/>
      <c:layout>
        <c:manualLayout>
          <c:xMode val="edge"/>
          <c:yMode val="edge"/>
          <c:x val="0.8505796426185307"/>
          <c:y val="0.28881402644453891"/>
          <c:w val="0.1456643286654459"/>
          <c:h val="0.43424870323376913"/>
        </c:manualLayout>
      </c:layout>
    </c:legend>
    <c:plotVisOnly val="1"/>
    <c:dispBlanksAs val="gap"/>
  </c:chart>
  <c:spPr>
    <a:ln>
      <a:noFill/>
    </a:ln>
  </c:spPr>
  <c:printSettings>
    <c:headerFooter/>
    <c:pageMargins b="0.75000000000000266" l="0.70000000000000062" r="0.70000000000000062" t="0.75000000000000266"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B$14" fmlaRange="Hoja2!$B$16:$B$19" noThreeD="1" sel="3" val="0"/>
</file>

<file path=xl/ctrlProps/ctrlProp2.xml><?xml version="1.0" encoding="utf-8"?>
<formControlPr xmlns="http://schemas.microsoft.com/office/spreadsheetml/2009/9/main" objectType="Drop" dropStyle="combo" dx="16" fmlaLink="$T$12" fmlaRange="$AD$11:$AD$1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152400</xdr:rowOff>
    </xdr:from>
    <xdr:to>
      <xdr:col>2</xdr:col>
      <xdr:colOff>304800</xdr:colOff>
      <xdr:row>9</xdr:row>
      <xdr:rowOff>9525</xdr:rowOff>
    </xdr:to>
    <xdr:pic>
      <xdr:nvPicPr>
        <xdr:cNvPr id="2" name="1 Imagen" descr="imagen.jpeg"/>
        <xdr:cNvPicPr>
          <a:picLocks noChangeAspect="1"/>
        </xdr:cNvPicPr>
      </xdr:nvPicPr>
      <xdr:blipFill>
        <a:blip xmlns:r="http://schemas.openxmlformats.org/officeDocument/2006/relationships" r:embed="rId1" cstate="print"/>
        <a:stretch>
          <a:fillRect/>
        </a:stretch>
      </xdr:blipFill>
      <xdr:spPr>
        <a:xfrm>
          <a:off x="285750" y="342900"/>
          <a:ext cx="15430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738864" y="247254"/>
          <a:ext cx="932809"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279586</xdr:colOff>
      <xdr:row>3</xdr:row>
      <xdr:rowOff>163607</xdr:rowOff>
    </xdr:from>
    <xdr:to>
      <xdr:col>2</xdr:col>
      <xdr:colOff>438302</xdr:colOff>
      <xdr:row>5</xdr:row>
      <xdr:rowOff>38102</xdr:rowOff>
    </xdr:to>
    <xdr:sp macro="" textlink="">
      <xdr:nvSpPr>
        <xdr:cNvPr id="8" name="7 CuadroTexto">
          <a:hlinkClick xmlns:r="http://schemas.openxmlformats.org/officeDocument/2006/relationships" r:id="rId1"/>
        </xdr:cNvPr>
        <xdr:cNvSpPr txBox="1"/>
      </xdr:nvSpPr>
      <xdr:spPr>
        <a:xfrm>
          <a:off x="873498" y="712695"/>
          <a:ext cx="920716" cy="244289"/>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2" name="1 Flecha arriba"/>
        <xdr:cNvSpPr/>
      </xdr:nvSpPr>
      <xdr:spPr>
        <a:xfrm rot="16200000">
          <a:off x="405209" y="245853"/>
          <a:ext cx="926646"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279586</xdr:colOff>
      <xdr:row>3</xdr:row>
      <xdr:rowOff>163607</xdr:rowOff>
    </xdr:from>
    <xdr:to>
      <xdr:col>2</xdr:col>
      <xdr:colOff>438302</xdr:colOff>
      <xdr:row>5</xdr:row>
      <xdr:rowOff>38102</xdr:rowOff>
    </xdr:to>
    <xdr:sp macro="" textlink="">
      <xdr:nvSpPr>
        <xdr:cNvPr id="3" name="2 CuadroTexto">
          <a:hlinkClick xmlns:r="http://schemas.openxmlformats.org/officeDocument/2006/relationships" r:id="rId1"/>
        </xdr:cNvPr>
        <xdr:cNvSpPr txBox="1"/>
      </xdr:nvSpPr>
      <xdr:spPr>
        <a:xfrm>
          <a:off x="536761" y="716057"/>
          <a:ext cx="920716" cy="24597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100" b="1"/>
            <a:t>REGRESAR</a:t>
          </a:r>
        </a:p>
      </xdr:txBody>
    </xdr:sp>
    <xdr:clientData/>
  </xdr:twoCellAnchor>
  <xdr:twoCellAnchor editAs="oneCell">
    <xdr:from>
      <xdr:col>14</xdr:col>
      <xdr:colOff>204108</xdr:colOff>
      <xdr:row>5</xdr:row>
      <xdr:rowOff>108858</xdr:rowOff>
    </xdr:from>
    <xdr:to>
      <xdr:col>22</xdr:col>
      <xdr:colOff>612322</xdr:colOff>
      <xdr:row>29</xdr:row>
      <xdr:rowOff>103570</xdr:rowOff>
    </xdr:to>
    <xdr:pic>
      <xdr:nvPicPr>
        <xdr:cNvPr id="4097"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1062608" y="1102179"/>
          <a:ext cx="7524750" cy="4566712"/>
        </a:xfrm>
        <a:prstGeom prst="rect">
          <a:avLst/>
        </a:prstGeom>
        <a:noFill/>
      </xdr:spPr>
    </xdr:pic>
    <xdr:clientData/>
  </xdr:twoCellAnchor>
  <xdr:twoCellAnchor editAs="oneCell">
    <xdr:from>
      <xdr:col>13</xdr:col>
      <xdr:colOff>653143</xdr:colOff>
      <xdr:row>31</xdr:row>
      <xdr:rowOff>68036</xdr:rowOff>
    </xdr:from>
    <xdr:to>
      <xdr:col>23</xdr:col>
      <xdr:colOff>517071</xdr:colOff>
      <xdr:row>61</xdr:row>
      <xdr:rowOff>40822</xdr:rowOff>
    </xdr:to>
    <xdr:pic>
      <xdr:nvPicPr>
        <xdr:cNvPr id="4098"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10749643" y="6014357"/>
          <a:ext cx="8504464" cy="5687786"/>
        </a:xfrm>
        <a:prstGeom prst="rect">
          <a:avLst/>
        </a:prstGeom>
        <a:noFill/>
      </xdr:spPr>
    </xdr:pic>
    <xdr:clientData/>
  </xdr:twoCellAnchor>
  <xdr:twoCellAnchor editAs="oneCell">
    <xdr:from>
      <xdr:col>3</xdr:col>
      <xdr:colOff>95250</xdr:colOff>
      <xdr:row>33</xdr:row>
      <xdr:rowOff>40821</xdr:rowOff>
    </xdr:from>
    <xdr:to>
      <xdr:col>12</xdr:col>
      <xdr:colOff>542925</xdr:colOff>
      <xdr:row>57</xdr:row>
      <xdr:rowOff>145596</xdr:rowOff>
    </xdr:to>
    <xdr:pic>
      <xdr:nvPicPr>
        <xdr:cNvPr id="4100"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2381250" y="6368142"/>
          <a:ext cx="7496175" cy="4676775"/>
        </a:xfrm>
        <a:prstGeom prst="rect">
          <a:avLst/>
        </a:prstGeom>
        <a:noFill/>
      </xdr:spPr>
    </xdr:pic>
    <xdr:clientData/>
  </xdr:twoCellAnchor>
  <xdr:twoCellAnchor editAs="oneCell">
    <xdr:from>
      <xdr:col>3</xdr:col>
      <xdr:colOff>666750</xdr:colOff>
      <xdr:row>5</xdr:row>
      <xdr:rowOff>13607</xdr:rowOff>
    </xdr:from>
    <xdr:to>
      <xdr:col>12</xdr:col>
      <xdr:colOff>161925</xdr:colOff>
      <xdr:row>29</xdr:row>
      <xdr:rowOff>80282</xdr:rowOff>
    </xdr:to>
    <xdr:pic>
      <xdr:nvPicPr>
        <xdr:cNvPr id="4102" name="Picture 6"/>
        <xdr:cNvPicPr>
          <a:picLocks noChangeAspect="1" noChangeArrowheads="1"/>
        </xdr:cNvPicPr>
      </xdr:nvPicPr>
      <xdr:blipFill>
        <a:blip xmlns:r="http://schemas.openxmlformats.org/officeDocument/2006/relationships" r:embed="rId5" cstate="print"/>
        <a:srcRect/>
        <a:stretch>
          <a:fillRect/>
        </a:stretch>
      </xdr:blipFill>
      <xdr:spPr bwMode="auto">
        <a:xfrm>
          <a:off x="2952750" y="1006928"/>
          <a:ext cx="6543675" cy="46386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M27"/>
  <sheetViews>
    <sheetView showGridLines="0" workbookViewId="0">
      <selection activeCell="E13" sqref="E13"/>
    </sheetView>
  </sheetViews>
  <sheetFormatPr baseColWidth="10" defaultColWidth="0" defaultRowHeight="15" zeroHeight="1"/>
  <cols>
    <col min="1" max="4" width="11.42578125" customWidth="1"/>
    <col min="5" max="5" width="39.140625" customWidth="1"/>
    <col min="6" max="13" width="11.42578125" customWidth="1"/>
    <col min="14" max="16384" width="11.42578125" hidden="1"/>
  </cols>
  <sheetData>
    <row r="1" spans="4:10"/>
    <row r="2" spans="4:10"/>
    <row r="3" spans="4:10"/>
    <row r="4" spans="4:10" ht="23.25">
      <c r="D4" s="37" t="s">
        <v>40</v>
      </c>
      <c r="E4" s="38"/>
      <c r="F4" s="38"/>
      <c r="G4" s="38"/>
      <c r="H4" s="38"/>
    </row>
    <row r="5" spans="4:10" ht="18.75">
      <c r="D5" s="133" t="s">
        <v>25</v>
      </c>
      <c r="E5" s="133"/>
      <c r="F5" s="133"/>
      <c r="G5" s="133"/>
      <c r="H5" s="133"/>
      <c r="I5" s="133"/>
    </row>
    <row r="6" spans="4:10"/>
    <row r="7" spans="4:10"/>
    <row r="8" spans="4:10"/>
    <row r="9" spans="4:10" ht="15.75">
      <c r="E9" s="34" t="s">
        <v>26</v>
      </c>
      <c r="H9" s="35"/>
    </row>
    <row r="10" spans="4:10" ht="15" customHeight="1">
      <c r="E10" s="54" t="s">
        <v>79</v>
      </c>
    </row>
    <row r="11" spans="4:10" s="1" customFormat="1">
      <c r="E11" s="54" t="s">
        <v>80</v>
      </c>
    </row>
    <row r="12" spans="4:10" ht="15.75">
      <c r="E12" s="36" t="s">
        <v>27</v>
      </c>
    </row>
    <row r="13" spans="4:10" ht="31.5">
      <c r="E13" s="40" t="s">
        <v>31</v>
      </c>
    </row>
    <row r="14" spans="4:10" ht="15.75">
      <c r="E14" s="36"/>
    </row>
    <row r="15" spans="4:10"/>
    <row r="16" spans="4:10" ht="15.75">
      <c r="H16" s="35"/>
      <c r="J16" s="39" t="s">
        <v>28</v>
      </c>
    </row>
    <row r="17" spans="10:10">
      <c r="J17" s="39" t="s">
        <v>29</v>
      </c>
    </row>
    <row r="18" spans="10:10">
      <c r="J18" s="39" t="s">
        <v>30</v>
      </c>
    </row>
    <row r="19" spans="10:10"/>
    <row r="20" spans="10:10"/>
    <row r="21" spans="10:10"/>
    <row r="22" spans="10:10"/>
    <row r="23" spans="10:10" hidden="1"/>
    <row r="24" spans="10:10" hidden="1"/>
    <row r="25" spans="10:10" hidden="1"/>
    <row r="26" spans="10:10" hidden="1"/>
    <row r="27" spans="10:10" hidden="1"/>
  </sheetData>
  <sheetProtection password="D8F4"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K32"/>
  <sheetViews>
    <sheetView showGridLines="0" zoomScale="85" zoomScaleNormal="85" workbookViewId="0">
      <selection activeCell="G10" sqref="G10"/>
    </sheetView>
  </sheetViews>
  <sheetFormatPr baseColWidth="10" defaultColWidth="0" defaultRowHeight="14.25" zeroHeight="1"/>
  <cols>
    <col min="1" max="1" width="3.85546875" style="43" customWidth="1"/>
    <col min="2" max="2" width="11.42578125" style="43" customWidth="1"/>
    <col min="3" max="3" width="7" style="42" customWidth="1"/>
    <col min="4" max="4" width="31.5703125" style="42" customWidth="1"/>
    <col min="5" max="5" width="36.5703125" style="42" customWidth="1"/>
    <col min="6" max="6" width="28.140625" style="42" customWidth="1"/>
    <col min="7" max="7" width="22.85546875" style="42" customWidth="1"/>
    <col min="8" max="8" width="20.140625" style="42" customWidth="1"/>
    <col min="9" max="9" width="22.28515625" style="43" customWidth="1"/>
    <col min="10" max="10" width="22" style="43" customWidth="1"/>
    <col min="11" max="11" width="26.28515625" style="43" customWidth="1"/>
    <col min="12" max="12" width="24.5703125" style="43" customWidth="1"/>
    <col min="13" max="13" width="23.7109375" style="43" customWidth="1"/>
    <col min="14" max="14" width="20.140625" style="43" customWidth="1"/>
    <col min="15" max="15" width="18.85546875" style="43" customWidth="1"/>
    <col min="16" max="16" width="15.5703125" style="43" customWidth="1"/>
    <col min="17" max="17" width="20.5703125" style="43" customWidth="1"/>
    <col min="18" max="19" width="11.42578125" style="43" customWidth="1"/>
    <col min="20" max="20" width="11.42578125" style="43" hidden="1"/>
    <col min="21" max="21" width="45.42578125" style="43" hidden="1"/>
    <col min="22" max="22" width="24.85546875" style="43" hidden="1"/>
    <col min="23" max="24" width="11.42578125" style="43" hidden="1"/>
    <col min="25" max="25" width="11.28515625" style="43" hidden="1"/>
    <col min="26" max="27" width="11.42578125" style="43" hidden="1"/>
    <col min="28" max="28" width="40" style="43" hidden="1"/>
    <col min="29" max="29" width="28.28515625" style="43" hidden="1"/>
    <col min="30" max="30" width="14.7109375" style="43" hidden="1"/>
    <col min="31" max="31" width="17.5703125" style="43" hidden="1"/>
    <col min="32" max="32" width="15.85546875" style="43" hidden="1"/>
    <col min="33" max="33" width="14.140625" style="43" hidden="1"/>
    <col min="34" max="37" width="18.140625" style="43" hidden="1"/>
    <col min="38" max="16384" width="11.42578125" style="43" hidden="1"/>
  </cols>
  <sheetData>
    <row r="1" spans="1:36"/>
    <row r="2" spans="1:36" ht="15" thickBot="1"/>
    <row r="3" spans="1:36">
      <c r="E3" s="60" t="s">
        <v>0</v>
      </c>
      <c r="F3" s="61"/>
    </row>
    <row r="4" spans="1:36">
      <c r="E4" s="62" t="s">
        <v>1</v>
      </c>
      <c r="F4" s="63"/>
    </row>
    <row r="5" spans="1:36" s="153" customFormat="1" ht="15" thickBot="1">
      <c r="A5" s="43"/>
      <c r="B5" s="43"/>
      <c r="C5" s="42"/>
      <c r="D5" s="42"/>
      <c r="E5" s="64" t="s">
        <v>91</v>
      </c>
      <c r="F5" s="65"/>
      <c r="G5" s="42"/>
      <c r="H5" s="42"/>
      <c r="I5" s="43"/>
      <c r="J5" s="43"/>
      <c r="K5" s="146"/>
      <c r="L5" s="146"/>
      <c r="M5" s="146"/>
      <c r="N5" s="146"/>
      <c r="O5" s="146"/>
      <c r="P5" s="146"/>
      <c r="Q5" s="146"/>
      <c r="R5" s="146"/>
      <c r="S5" s="146"/>
    </row>
    <row r="6" spans="1:36" s="153" customFormat="1">
      <c r="A6" s="43"/>
      <c r="B6" s="43"/>
      <c r="C6" s="42"/>
      <c r="D6" s="42"/>
      <c r="E6" s="42"/>
      <c r="F6" s="42"/>
      <c r="G6" s="42"/>
      <c r="H6" s="42"/>
      <c r="I6" s="43"/>
      <c r="J6" s="43"/>
      <c r="K6" s="146"/>
      <c r="L6" s="146"/>
      <c r="M6" s="146"/>
      <c r="N6" s="146"/>
      <c r="O6" s="146"/>
      <c r="P6" s="146"/>
      <c r="Q6" s="146"/>
      <c r="R6" s="146"/>
      <c r="S6" s="146"/>
    </row>
    <row r="7" spans="1:36" s="146" customFormat="1" ht="49.5" customHeight="1">
      <c r="A7" s="43"/>
      <c r="B7" s="43"/>
      <c r="C7" s="42"/>
      <c r="D7" s="42"/>
      <c r="E7" s="42"/>
      <c r="F7" s="42"/>
      <c r="G7" s="42"/>
      <c r="H7" s="42"/>
      <c r="I7" s="43"/>
      <c r="J7" s="43"/>
      <c r="K7" s="90"/>
      <c r="L7" s="90" t="s">
        <v>36</v>
      </c>
      <c r="M7" s="90" t="str">
        <f>+INDEX(N12:Q12,AA14)</f>
        <v>Patrimonio (US$)</v>
      </c>
      <c r="N7" s="89"/>
      <c r="O7" s="89"/>
      <c r="P7" s="89"/>
      <c r="Q7" s="89"/>
      <c r="R7" s="129"/>
      <c r="S7" s="89"/>
      <c r="T7" s="89"/>
      <c r="AJ7" s="91"/>
    </row>
    <row r="8" spans="1:36" s="146" customFormat="1" ht="28.5">
      <c r="A8" s="43"/>
      <c r="B8" s="43"/>
      <c r="C8" s="42"/>
      <c r="D8" s="42"/>
      <c r="E8" s="42"/>
      <c r="F8" s="42"/>
      <c r="G8" s="42"/>
      <c r="H8" s="42"/>
      <c r="I8" s="43"/>
      <c r="J8" s="43"/>
      <c r="K8" s="92">
        <v>1</v>
      </c>
      <c r="L8" s="93" t="str">
        <f>INDEX($AB$18:$AB$20,MATCH(K8,$AA$18:$AA$20,0))</f>
        <v>Fondo Abierto Rentable de Corto Plazo</v>
      </c>
      <c r="M8" s="94">
        <f>INDEX($AC$17:$AC$21,MATCH(K8,$AA$17:$AA$21,0))</f>
        <v>36802772.149999999</v>
      </c>
      <c r="N8" s="89"/>
      <c r="O8" s="89"/>
      <c r="P8" s="89"/>
      <c r="Q8" s="89"/>
      <c r="R8" s="129"/>
      <c r="S8" s="89"/>
      <c r="T8" s="89"/>
      <c r="Y8" s="146" t="str">
        <f>IF($AA$14=1,"$",IF($AA$14=3,"$","%"))</f>
        <v>$</v>
      </c>
      <c r="AJ8" s="147"/>
    </row>
    <row r="9" spans="1:36" s="146" customFormat="1" ht="28.5">
      <c r="A9" s="43"/>
      <c r="B9" s="43"/>
      <c r="C9" s="42"/>
      <c r="D9" s="42"/>
      <c r="E9" s="42"/>
      <c r="F9" s="42"/>
      <c r="G9" s="42"/>
      <c r="H9" s="42"/>
      <c r="I9" s="43"/>
      <c r="J9" s="43"/>
      <c r="K9" s="92">
        <v>2</v>
      </c>
      <c r="L9" s="93" t="str">
        <f>INDEX($AB$18:$AB$20,MATCH(K9,$AA$18:$AA$20,0))</f>
        <v>Fondo Abierto Banagrícola</v>
      </c>
      <c r="M9" s="94">
        <f t="shared" ref="M9:M10" si="0">INDEX($AC$17:$AC$21,MATCH(K9,$AA$17:$AA$21,0))</f>
        <v>3483383.05</v>
      </c>
      <c r="N9" s="89"/>
      <c r="O9" s="89"/>
      <c r="P9" s="89"/>
      <c r="Q9" s="89"/>
      <c r="R9" s="129"/>
      <c r="S9" s="89"/>
      <c r="T9" s="89"/>
      <c r="Y9" s="146" t="str">
        <f t="shared" ref="Y9:Y10" si="1">IF($AA$14=1,"$",IF($AA$14=3,"$","%"))</f>
        <v>$</v>
      </c>
      <c r="AJ9" s="147"/>
    </row>
    <row r="10" spans="1:36" s="146" customFormat="1" ht="28.5">
      <c r="A10" s="43"/>
      <c r="B10" s="43"/>
      <c r="C10" s="42"/>
      <c r="D10" s="42"/>
      <c r="E10" s="42"/>
      <c r="F10" s="42"/>
      <c r="G10" s="42"/>
      <c r="H10" s="42"/>
      <c r="I10" s="43"/>
      <c r="J10" s="43"/>
      <c r="K10" s="92">
        <v>3</v>
      </c>
      <c r="L10" s="93" t="str">
        <f>INDEX($AB$18:$AB$20,MATCH(K10,$AA$18:$AA$20,0))</f>
        <v>Fondo Abierto Atlántida Corto Plazo</v>
      </c>
      <c r="M10" s="94">
        <f t="shared" si="0"/>
        <v>1703391.35</v>
      </c>
      <c r="N10" s="89"/>
      <c r="O10" s="89"/>
      <c r="P10" s="89"/>
      <c r="Q10" s="89"/>
      <c r="R10" s="89"/>
      <c r="S10" s="89"/>
      <c r="T10" s="89"/>
      <c r="Y10" s="146" t="str">
        <f t="shared" si="1"/>
        <v>$</v>
      </c>
      <c r="AJ10" s="147"/>
    </row>
    <row r="11" spans="1:36" s="146" customFormat="1">
      <c r="A11" s="43"/>
      <c r="B11" s="43"/>
      <c r="C11" s="42"/>
      <c r="D11" s="42"/>
      <c r="E11" s="42"/>
      <c r="F11" s="42"/>
      <c r="G11" s="42"/>
      <c r="H11" s="42"/>
      <c r="I11" s="43"/>
      <c r="J11" s="43"/>
      <c r="K11" s="92"/>
      <c r="L11" s="89"/>
      <c r="M11" s="89"/>
      <c r="N11" s="89">
        <v>1</v>
      </c>
      <c r="O11" s="89">
        <v>2</v>
      </c>
      <c r="P11" s="89">
        <v>3</v>
      </c>
      <c r="Q11" s="89">
        <v>4</v>
      </c>
      <c r="R11" s="89">
        <v>5</v>
      </c>
      <c r="S11" s="89">
        <v>6</v>
      </c>
      <c r="T11" s="89"/>
      <c r="AJ11" s="147"/>
    </row>
    <row r="12" spans="1:36" s="146" customFormat="1" ht="42.75">
      <c r="A12" s="43"/>
      <c r="B12" s="43"/>
      <c r="C12" s="42"/>
      <c r="D12" s="42"/>
      <c r="E12" s="42"/>
      <c r="F12" s="42"/>
      <c r="G12" s="42"/>
      <c r="H12" s="42"/>
      <c r="I12" s="43"/>
      <c r="J12" s="43"/>
      <c r="K12" s="92"/>
      <c r="L12" s="95" t="s">
        <v>2</v>
      </c>
      <c r="M12" s="95" t="s">
        <v>3</v>
      </c>
      <c r="N12" s="95" t="s">
        <v>87</v>
      </c>
      <c r="O12" s="91" t="s">
        <v>59</v>
      </c>
      <c r="P12" s="95" t="s">
        <v>66</v>
      </c>
      <c r="Q12" s="91" t="s">
        <v>65</v>
      </c>
      <c r="R12" s="91" t="s">
        <v>42</v>
      </c>
      <c r="S12" s="91" t="s">
        <v>43</v>
      </c>
      <c r="T12" s="89"/>
      <c r="AJ12" s="147"/>
    </row>
    <row r="13" spans="1:36" s="146" customFormat="1" ht="57">
      <c r="A13" s="43"/>
      <c r="B13" s="43"/>
      <c r="C13" s="42"/>
      <c r="D13" s="42"/>
      <c r="E13" s="42"/>
      <c r="F13" s="42"/>
      <c r="G13" s="45"/>
      <c r="H13" s="42"/>
      <c r="I13" s="43"/>
      <c r="J13" s="43"/>
      <c r="K13" s="89"/>
      <c r="L13" s="96" t="s">
        <v>73</v>
      </c>
      <c r="M13" s="96" t="s">
        <v>10</v>
      </c>
      <c r="N13" s="97"/>
      <c r="O13" s="98"/>
      <c r="P13" s="99"/>
      <c r="Q13" s="101"/>
      <c r="R13" s="100"/>
      <c r="S13" s="100"/>
      <c r="T13" s="89"/>
    </row>
    <row r="14" spans="1:36" s="146" customFormat="1" ht="57">
      <c r="A14" s="43"/>
      <c r="B14" s="43"/>
      <c r="C14" s="42"/>
      <c r="D14" s="42"/>
      <c r="E14" s="42"/>
      <c r="F14" s="42"/>
      <c r="G14" s="42"/>
      <c r="H14" s="42"/>
      <c r="I14" s="43"/>
      <c r="J14" s="43"/>
      <c r="K14" s="89"/>
      <c r="L14" s="96" t="s">
        <v>74</v>
      </c>
      <c r="M14" s="96" t="s">
        <v>10</v>
      </c>
      <c r="N14" s="123">
        <v>1703391.35</v>
      </c>
      <c r="O14" s="130">
        <v>3.6356000000000002</v>
      </c>
      <c r="P14" s="124">
        <v>1.0165416</v>
      </c>
      <c r="Q14" s="119">
        <v>1.25</v>
      </c>
      <c r="R14" s="100"/>
      <c r="S14" s="100"/>
      <c r="T14" s="89"/>
      <c r="AA14" s="148">
        <v>1</v>
      </c>
      <c r="AB14" s="149" t="str">
        <f>+INDEX(N12:Q12,AA14)</f>
        <v>Patrimonio (US$)</v>
      </c>
      <c r="AC14" s="149"/>
      <c r="AD14" s="149"/>
      <c r="AE14" s="149"/>
    </row>
    <row r="15" spans="1:36" s="146" customFormat="1" ht="42.75">
      <c r="A15" s="43"/>
      <c r="B15" s="43"/>
      <c r="C15" s="42"/>
      <c r="D15" s="42"/>
      <c r="E15" s="42"/>
      <c r="F15" s="42"/>
      <c r="G15" s="42"/>
      <c r="H15" s="42"/>
      <c r="I15" s="43"/>
      <c r="J15" s="43"/>
      <c r="K15" s="89"/>
      <c r="L15" s="96" t="s">
        <v>75</v>
      </c>
      <c r="M15" s="96" t="s">
        <v>8</v>
      </c>
      <c r="N15" s="154">
        <v>3483383.05</v>
      </c>
      <c r="O15" s="130">
        <v>2.2111999999999998</v>
      </c>
      <c r="P15" s="131">
        <v>1.0110528656</v>
      </c>
      <c r="Q15" s="119">
        <v>1.25</v>
      </c>
      <c r="R15" s="100"/>
      <c r="S15" s="100"/>
      <c r="T15" s="89"/>
      <c r="AA15" s="148"/>
      <c r="AB15" s="149"/>
      <c r="AC15" s="149"/>
      <c r="AD15" s="149"/>
      <c r="AE15" s="149"/>
    </row>
    <row r="16" spans="1:36" s="146" customFormat="1" ht="55.5" customHeight="1" thickBot="1">
      <c r="A16" s="43"/>
      <c r="B16" s="43"/>
      <c r="C16" s="42"/>
      <c r="D16" s="42"/>
      <c r="E16" s="42"/>
      <c r="F16" s="42"/>
      <c r="G16" s="42"/>
      <c r="H16" s="42"/>
      <c r="I16" s="43"/>
      <c r="J16" s="43"/>
      <c r="K16" s="89"/>
      <c r="L16" s="96" t="s">
        <v>76</v>
      </c>
      <c r="M16" s="96" t="s">
        <v>13</v>
      </c>
      <c r="N16" s="123">
        <v>36802772.149999999</v>
      </c>
      <c r="O16" s="130">
        <v>3.3447</v>
      </c>
      <c r="P16" s="125">
        <v>1.0609277935999999</v>
      </c>
      <c r="Q16" s="119">
        <v>1.2</v>
      </c>
      <c r="R16" s="100"/>
      <c r="S16" s="100"/>
      <c r="T16" s="89"/>
      <c r="AA16" s="155" t="s">
        <v>33</v>
      </c>
      <c r="AB16" s="156" t="s">
        <v>34</v>
      </c>
      <c r="AC16" s="156" t="s">
        <v>35</v>
      </c>
      <c r="AD16" s="157"/>
      <c r="AE16" s="157"/>
    </row>
    <row r="17" spans="1:33" s="146" customFormat="1" ht="74.25" customHeight="1" thickBot="1">
      <c r="A17" s="43"/>
      <c r="B17" s="43"/>
      <c r="C17" s="42"/>
      <c r="D17" s="66" t="s">
        <v>2</v>
      </c>
      <c r="E17" s="66" t="s">
        <v>3</v>
      </c>
      <c r="F17" s="67" t="s">
        <v>4</v>
      </c>
      <c r="G17" s="67" t="s">
        <v>24</v>
      </c>
      <c r="H17" s="67" t="s">
        <v>90</v>
      </c>
      <c r="I17" s="67" t="s">
        <v>41</v>
      </c>
      <c r="J17" s="78" t="s">
        <v>65</v>
      </c>
      <c r="K17" s="89"/>
      <c r="L17" s="96" t="s">
        <v>77</v>
      </c>
      <c r="M17" s="96" t="s">
        <v>13</v>
      </c>
      <c r="N17" s="97"/>
      <c r="O17" s="98"/>
      <c r="P17" s="99"/>
      <c r="Q17" s="101"/>
      <c r="R17" s="100"/>
      <c r="S17" s="100"/>
      <c r="T17" s="89"/>
      <c r="AA17" s="155"/>
      <c r="AB17" s="158"/>
      <c r="AC17" s="159"/>
      <c r="AD17" s="157">
        <f>RANK(N14,N$14:N$17)</f>
        <v>3</v>
      </c>
      <c r="AE17" s="157" t="e">
        <f t="shared" ref="AE17:AG21" si="2">RANK(O13,O$13:O$17)</f>
        <v>#N/A</v>
      </c>
      <c r="AF17" s="146" t="e">
        <f t="shared" si="2"/>
        <v>#N/A</v>
      </c>
      <c r="AG17" s="146" t="e">
        <f t="shared" si="2"/>
        <v>#N/A</v>
      </c>
    </row>
    <row r="18" spans="1:33" s="146" customFormat="1" ht="76.5" customHeight="1">
      <c r="A18" s="43"/>
      <c r="B18" s="43"/>
      <c r="C18" s="42"/>
      <c r="D18" s="50" t="s">
        <v>74</v>
      </c>
      <c r="E18" s="44" t="s">
        <v>10</v>
      </c>
      <c r="F18" s="70">
        <v>1703391.35</v>
      </c>
      <c r="G18" s="73" t="s">
        <v>92</v>
      </c>
      <c r="H18" s="122">
        <v>1.01644215</v>
      </c>
      <c r="I18" s="122">
        <v>1.0165416</v>
      </c>
      <c r="J18" s="73" t="s">
        <v>70</v>
      </c>
      <c r="K18" s="89"/>
      <c r="L18" s="89"/>
      <c r="M18" s="89"/>
      <c r="N18" s="91"/>
      <c r="O18" s="89"/>
      <c r="P18" s="89"/>
      <c r="Q18" s="89"/>
      <c r="R18" s="89"/>
      <c r="S18" s="89"/>
      <c r="T18" s="89"/>
      <c r="AA18" s="160">
        <f>+RANK(AC18,$AC$18:$AC$20,0)+COUNTIF($AC$18:AC18,AC18)-1</f>
        <v>3</v>
      </c>
      <c r="AB18" s="158" t="s">
        <v>61</v>
      </c>
      <c r="AC18" s="159">
        <f>+INDEX(N14:Q14,$AA$14)</f>
        <v>1703391.35</v>
      </c>
      <c r="AD18" s="157">
        <f>RANK(N15,N$14:N$17)</f>
        <v>2</v>
      </c>
      <c r="AE18" s="157">
        <f t="shared" si="2"/>
        <v>1</v>
      </c>
      <c r="AF18" s="146">
        <f t="shared" si="2"/>
        <v>2</v>
      </c>
      <c r="AG18" s="146">
        <f t="shared" si="2"/>
        <v>1</v>
      </c>
    </row>
    <row r="19" spans="1:33" ht="62.25" customHeight="1">
      <c r="D19" s="50" t="s">
        <v>75</v>
      </c>
      <c r="E19" s="44" t="s">
        <v>8</v>
      </c>
      <c r="F19" s="70">
        <v>3483383.05</v>
      </c>
      <c r="G19" s="73" t="s">
        <v>93</v>
      </c>
      <c r="H19" s="122">
        <v>1.0109922844999999</v>
      </c>
      <c r="I19" s="82">
        <v>1.0110528656</v>
      </c>
      <c r="J19" s="73" t="s">
        <v>89</v>
      </c>
      <c r="N19" s="74"/>
      <c r="O19" s="76"/>
      <c r="AA19" s="51">
        <f>+RANK(AC19,$AC$18:$AC$20,0)+COUNTIF($AC$18:AC19,AC19)-1</f>
        <v>2</v>
      </c>
      <c r="AB19" s="48" t="s">
        <v>60</v>
      </c>
      <c r="AC19" s="49">
        <f>+INDEX(N15:Q15,$AA$14)</f>
        <v>3483383.05</v>
      </c>
      <c r="AD19" s="68">
        <f>RANK(N15,N$14:N$17)</f>
        <v>2</v>
      </c>
      <c r="AE19" s="68">
        <f t="shared" si="2"/>
        <v>3</v>
      </c>
      <c r="AF19" s="69">
        <f t="shared" si="2"/>
        <v>3</v>
      </c>
      <c r="AG19" s="69">
        <f t="shared" si="2"/>
        <v>1</v>
      </c>
    </row>
    <row r="20" spans="1:33" ht="56.25" customHeight="1">
      <c r="D20" s="50" t="s">
        <v>76</v>
      </c>
      <c r="E20" s="44" t="s">
        <v>13</v>
      </c>
      <c r="F20" s="70">
        <v>36802772.149999999</v>
      </c>
      <c r="G20" s="73" t="s">
        <v>94</v>
      </c>
      <c r="H20" s="122">
        <v>1.0608321698000001</v>
      </c>
      <c r="I20" s="82">
        <v>1.0609277935999999</v>
      </c>
      <c r="J20" s="73" t="s">
        <v>70</v>
      </c>
      <c r="N20" s="74"/>
      <c r="O20" s="152"/>
      <c r="AA20" s="51">
        <f>+RANK(AC20,$AC$18:$AC$20,0)+COUNTIF($AC$18:AC20,AC20)-1</f>
        <v>1</v>
      </c>
      <c r="AB20" s="48" t="s">
        <v>62</v>
      </c>
      <c r="AC20" s="49">
        <f>+INDEX(N16:Q16,$AA$14)</f>
        <v>36802772.149999999</v>
      </c>
      <c r="AD20" s="68">
        <f>RANK(N16,N$14:N$17)</f>
        <v>1</v>
      </c>
      <c r="AE20" s="68">
        <f t="shared" si="2"/>
        <v>2</v>
      </c>
      <c r="AF20" s="69">
        <f t="shared" si="2"/>
        <v>1</v>
      </c>
      <c r="AG20" s="69">
        <f t="shared" si="2"/>
        <v>3</v>
      </c>
    </row>
    <row r="21" spans="1:33" ht="60" customHeight="1">
      <c r="N21" s="74"/>
      <c r="O21" s="76"/>
      <c r="AA21" s="47"/>
      <c r="AB21" s="48"/>
      <c r="AC21" s="49"/>
      <c r="AD21" s="68" t="e">
        <f>RANK(N17,N$14:N$17)</f>
        <v>#N/A</v>
      </c>
      <c r="AE21" s="68" t="e">
        <f t="shared" si="2"/>
        <v>#N/A</v>
      </c>
      <c r="AF21" s="69" t="e">
        <f t="shared" si="2"/>
        <v>#N/A</v>
      </c>
      <c r="AG21" s="69" t="e">
        <f t="shared" si="2"/>
        <v>#N/A</v>
      </c>
    </row>
    <row r="22" spans="1:33">
      <c r="D22" s="52"/>
      <c r="E22" s="53"/>
      <c r="F22" s="75"/>
      <c r="G22" s="76"/>
      <c r="H22" s="77"/>
      <c r="I22" s="77"/>
      <c r="J22" s="75"/>
      <c r="N22" s="74"/>
      <c r="O22" s="42"/>
    </row>
    <row r="23" spans="1:33">
      <c r="Z23" s="46"/>
      <c r="AB23" s="43">
        <f>+MATCH(K8,$AA$17:$AA$21,0)</f>
        <v>4</v>
      </c>
    </row>
    <row r="24" spans="1:33"/>
    <row r="25" spans="1:33" hidden="1"/>
    <row r="26" spans="1:33" hidden="1"/>
    <row r="27" spans="1:33" hidden="1"/>
    <row r="28" spans="1:33" hidden="1"/>
    <row r="29" spans="1:33" hidden="1"/>
    <row r="30" spans="1:33" hidden="1"/>
    <row r="31" spans="1:33" hidden="1"/>
    <row r="32" spans="1:33" hidden="1"/>
  </sheetData>
  <sheetProtection password="D8F4" sheet="1" objects="1" scenarios="1" sort="0" autoFilter="0"/>
  <protectedRanges>
    <protectedRange password="D8F4" sqref="K7:K12 L7:M10" name="Rango2"/>
    <protectedRange password="D8F4" sqref="AA14:AC22" name="Rango1"/>
  </protectedRanges>
  <conditionalFormatting sqref="M8:M10">
    <cfRule type="expression" dxfId="3" priority="1">
      <formula>$Y$8="%"</formula>
    </cfRule>
    <cfRule type="expression" dxfId="2" priority="2">
      <formula>$Y$9="$"</formula>
    </cfRule>
  </conditionalFormatting>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1:AD20"/>
  <sheetViews>
    <sheetView showGridLines="0" topLeftCell="A10" zoomScale="70" zoomScaleNormal="70" workbookViewId="0">
      <selection activeCell="B17" sqref="B17:H18"/>
    </sheetView>
  </sheetViews>
  <sheetFormatPr baseColWidth="10" defaultColWidth="11.42578125" defaultRowHeight="14.25" zeroHeight="1"/>
  <cols>
    <col min="1" max="1" width="11.42578125" style="43" customWidth="1"/>
    <col min="2" max="2" width="22.85546875" style="43" customWidth="1"/>
    <col min="3" max="3" width="62.42578125" style="43" bestFit="1" customWidth="1"/>
    <col min="4" max="4" width="16.5703125" style="43" customWidth="1"/>
    <col min="5" max="5" width="22.140625" style="43" customWidth="1"/>
    <col min="6" max="6" width="22.42578125" style="43" customWidth="1"/>
    <col min="7" max="7" width="20" style="43" customWidth="1"/>
    <col min="8" max="8" width="25.7109375" style="43" customWidth="1"/>
    <col min="9" max="9" width="11.42578125" style="43" customWidth="1"/>
    <col min="10" max="10" width="14.140625" style="43" customWidth="1"/>
    <col min="11" max="11" width="20.28515625" style="43" customWidth="1"/>
    <col min="12" max="12" width="21.5703125" style="43" customWidth="1"/>
    <col min="13" max="14" width="11.42578125" style="43" customWidth="1"/>
    <col min="15" max="15" width="31" style="43" customWidth="1"/>
    <col min="16" max="16" width="22" style="43" customWidth="1"/>
    <col min="17" max="17" width="11.42578125" style="43" customWidth="1"/>
    <col min="18" max="18" width="11.42578125" style="43"/>
    <col min="19" max="19" width="11.85546875" style="43" customWidth="1"/>
    <col min="20" max="20" width="22.7109375" style="43" customWidth="1"/>
    <col min="21" max="21" width="31.5703125" style="43" customWidth="1"/>
    <col min="22" max="22" width="11.42578125" style="43"/>
    <col min="23" max="23" width="13.85546875" style="43" customWidth="1"/>
    <col min="24" max="24" width="11.42578125" style="43"/>
    <col min="25" max="25" width="15.140625" style="43" customWidth="1"/>
    <col min="26" max="16384" width="11.42578125" style="43"/>
  </cols>
  <sheetData>
    <row r="1" spans="1:30"/>
    <row r="2" spans="1:30" ht="15" thickBot="1"/>
    <row r="3" spans="1:30" s="79" customFormat="1">
      <c r="A3" s="43"/>
      <c r="B3" s="43"/>
      <c r="C3" s="60" t="s">
        <v>0</v>
      </c>
      <c r="D3" s="61"/>
      <c r="E3" s="42"/>
      <c r="F3" s="42"/>
      <c r="G3" s="43"/>
      <c r="H3" s="43"/>
      <c r="I3" s="43"/>
    </row>
    <row r="4" spans="1:30" s="79" customFormat="1">
      <c r="A4" s="43"/>
      <c r="B4" s="43"/>
      <c r="C4" s="62" t="s">
        <v>1</v>
      </c>
      <c r="D4" s="63"/>
      <c r="E4" s="42"/>
      <c r="F4" s="42"/>
      <c r="G4" s="43"/>
      <c r="H4" s="43"/>
      <c r="I4" s="43"/>
    </row>
    <row r="5" spans="1:30" s="79" customFormat="1" ht="29.25" thickBot="1">
      <c r="A5" s="43"/>
      <c r="B5" s="43"/>
      <c r="C5" s="80" t="s">
        <v>84</v>
      </c>
      <c r="D5" s="65"/>
      <c r="E5" s="42"/>
      <c r="F5" s="42"/>
      <c r="G5" s="43"/>
      <c r="H5" s="43"/>
      <c r="I5" s="42"/>
      <c r="J5" s="41"/>
      <c r="K5" s="41" t="s">
        <v>2</v>
      </c>
      <c r="L5" s="114" t="str">
        <f>INDEX(L10:Q10,T12)</f>
        <v>Comisión por Administración(%)</v>
      </c>
    </row>
    <row r="6" spans="1:30" s="79" customFormat="1" ht="42.75">
      <c r="A6" s="43"/>
      <c r="B6" s="43"/>
      <c r="C6" s="43"/>
      <c r="D6" s="43"/>
      <c r="E6" s="43"/>
      <c r="F6" s="43"/>
      <c r="G6" s="43"/>
      <c r="H6" s="43"/>
      <c r="I6" s="42"/>
      <c r="J6" s="41">
        <v>1</v>
      </c>
      <c r="K6" s="114" t="str">
        <f>INDEX($T$16:$T$17,MATCH(J6,$S$16:$S$17,0))</f>
        <v>Fondo Atlántida de Crecimiento a Mediano Plazo</v>
      </c>
      <c r="L6" s="41">
        <f>INDEX($U$16:$U$17,(MATCH(J6,$S$16:$S$17,0)))</f>
        <v>0.26</v>
      </c>
    </row>
    <row r="7" spans="1:30" s="79" customFormat="1" ht="28.5">
      <c r="A7" s="43"/>
      <c r="B7" s="43"/>
      <c r="C7" s="43"/>
      <c r="D7" s="43"/>
      <c r="E7" s="43"/>
      <c r="F7" s="43"/>
      <c r="G7" s="43"/>
      <c r="H7" s="43"/>
      <c r="I7" s="42"/>
      <c r="J7" s="41">
        <v>2</v>
      </c>
      <c r="K7" s="114" t="str">
        <f>INDEX($T$16:$T$17,MATCH(J7,$S$16:$S$17,0))</f>
        <v>Fondo  Abierto Plazo 180</v>
      </c>
      <c r="L7" s="41">
        <f>INDEX($U$16:$U$17,(MATCH(J7,$S$16:$S$17,0)))</f>
        <v>0.25</v>
      </c>
    </row>
    <row r="8" spans="1:30" s="79" customFormat="1" ht="44.25" customHeight="1">
      <c r="A8" s="43"/>
      <c r="B8" s="43"/>
      <c r="C8" s="43"/>
      <c r="D8" s="43"/>
      <c r="E8" s="43"/>
      <c r="F8" s="43"/>
      <c r="G8" s="43"/>
      <c r="H8" s="43"/>
      <c r="I8" s="42"/>
    </row>
    <row r="9" spans="1:30" s="79" customFormat="1" ht="45" customHeight="1">
      <c r="A9" s="43"/>
      <c r="B9" s="43"/>
      <c r="C9" s="43"/>
      <c r="D9" s="43"/>
      <c r="E9" s="43"/>
      <c r="F9" s="43"/>
      <c r="G9" s="43"/>
      <c r="H9" s="43"/>
      <c r="I9" s="42"/>
      <c r="L9" s="115" t="s">
        <v>47</v>
      </c>
      <c r="M9" s="115" t="s">
        <v>48</v>
      </c>
      <c r="N9" s="115" t="s">
        <v>49</v>
      </c>
      <c r="O9" s="115" t="s">
        <v>50</v>
      </c>
      <c r="P9" s="115" t="s">
        <v>51</v>
      </c>
      <c r="Q9" s="115" t="s">
        <v>44</v>
      </c>
    </row>
    <row r="10" spans="1:30" s="79" customFormat="1" ht="30" customHeight="1">
      <c r="A10" s="43"/>
      <c r="B10" s="43"/>
      <c r="C10" s="43"/>
      <c r="D10" s="43"/>
      <c r="E10" s="43"/>
      <c r="F10" s="43"/>
      <c r="G10" s="43"/>
      <c r="H10" s="43"/>
      <c r="I10" s="42"/>
      <c r="J10" s="114" t="s">
        <v>2</v>
      </c>
      <c r="K10" s="114" t="s">
        <v>3</v>
      </c>
      <c r="L10" s="114" t="s">
        <v>67</v>
      </c>
      <c r="M10" s="114" t="s">
        <v>59</v>
      </c>
      <c r="N10" s="114" t="s">
        <v>68</v>
      </c>
      <c r="O10" s="114" t="s">
        <v>69</v>
      </c>
      <c r="P10" s="114" t="s">
        <v>42</v>
      </c>
      <c r="Q10" s="114" t="s">
        <v>43</v>
      </c>
    </row>
    <row r="11" spans="1:30" s="79" customFormat="1" ht="99.75">
      <c r="A11" s="43"/>
      <c r="B11" s="43"/>
      <c r="C11" s="43"/>
      <c r="D11" s="43"/>
      <c r="E11" s="43"/>
      <c r="F11" s="43"/>
      <c r="G11" s="43"/>
      <c r="H11" s="43"/>
      <c r="I11" s="42"/>
      <c r="J11" s="114" t="s">
        <v>11</v>
      </c>
      <c r="K11" s="114" t="s">
        <v>10</v>
      </c>
      <c r="L11" s="75">
        <v>2193324.31</v>
      </c>
      <c r="M11" s="120">
        <v>5.6618000000000004</v>
      </c>
      <c r="N11" s="77">
        <v>1.0108351900000001</v>
      </c>
      <c r="O11" s="116">
        <v>0.26</v>
      </c>
      <c r="P11" s="117">
        <v>0.03</v>
      </c>
      <c r="Q11" s="117">
        <v>0.08</v>
      </c>
      <c r="AD11" s="79" t="s">
        <v>4</v>
      </c>
    </row>
    <row r="12" spans="1:30" s="79" customFormat="1" ht="57">
      <c r="A12" s="43"/>
      <c r="B12" s="43"/>
      <c r="C12" s="43"/>
      <c r="D12" s="43"/>
      <c r="E12" s="43"/>
      <c r="F12" s="43"/>
      <c r="G12" s="43"/>
      <c r="H12" s="43"/>
      <c r="I12" s="42"/>
      <c r="J12" s="114" t="s">
        <v>14</v>
      </c>
      <c r="K12" s="114" t="s">
        <v>13</v>
      </c>
      <c r="L12" s="75">
        <v>6251487.5899999999</v>
      </c>
      <c r="M12" s="120">
        <v>5.3116000000000003</v>
      </c>
      <c r="N12" s="77">
        <v>1.0127103125000001</v>
      </c>
      <c r="O12" s="116">
        <v>0.25</v>
      </c>
      <c r="P12" s="117">
        <v>7.0000000000000007E-2</v>
      </c>
      <c r="Q12" s="117">
        <v>1.2E-2</v>
      </c>
      <c r="T12" s="79">
        <v>4</v>
      </c>
      <c r="AD12" s="79" t="s">
        <v>24</v>
      </c>
    </row>
    <row r="13" spans="1:30" s="42" customFormat="1">
      <c r="A13" s="43"/>
      <c r="B13" s="43"/>
      <c r="C13" s="43"/>
      <c r="D13" s="43"/>
      <c r="E13" s="43"/>
      <c r="F13" s="43"/>
      <c r="G13" s="43"/>
      <c r="H13" s="43"/>
      <c r="I13" s="43"/>
      <c r="V13" s="121" t="s">
        <v>47</v>
      </c>
      <c r="W13" s="121" t="s">
        <v>48</v>
      </c>
      <c r="X13" s="121" t="s">
        <v>49</v>
      </c>
      <c r="Y13" s="121" t="s">
        <v>50</v>
      </c>
      <c r="Z13" s="121" t="s">
        <v>51</v>
      </c>
      <c r="AA13" s="121" t="s">
        <v>44</v>
      </c>
      <c r="AD13" s="42" t="s">
        <v>5</v>
      </c>
    </row>
    <row r="14" spans="1:30">
      <c r="V14" s="81"/>
      <c r="W14" s="81"/>
      <c r="X14" s="81"/>
      <c r="Y14" s="81"/>
      <c r="Z14" s="81"/>
      <c r="AA14" s="81"/>
      <c r="AD14" s="43" t="s">
        <v>6</v>
      </c>
    </row>
    <row r="15" spans="1:30" ht="15" thickBot="1">
      <c r="T15" s="82" t="s">
        <v>45</v>
      </c>
      <c r="U15" s="82" t="s">
        <v>46</v>
      </c>
    </row>
    <row r="16" spans="1:30" ht="43.5" thickBot="1">
      <c r="B16" s="66" t="s">
        <v>2</v>
      </c>
      <c r="C16" s="66" t="s">
        <v>3</v>
      </c>
      <c r="D16" s="67" t="s">
        <v>4</v>
      </c>
      <c r="E16" s="67" t="s">
        <v>24</v>
      </c>
      <c r="F16" s="67" t="s">
        <v>83</v>
      </c>
      <c r="G16" s="67" t="s">
        <v>41</v>
      </c>
      <c r="H16" s="67" t="s">
        <v>6</v>
      </c>
      <c r="S16" s="43">
        <f>RANK(U16,$U$16:$U$17,0)+COUNTIF($U16:U17,U16)-1</f>
        <v>1</v>
      </c>
      <c r="T16" s="83" t="s">
        <v>73</v>
      </c>
      <c r="U16" s="82">
        <f>INDEX(L11:Q11,$T$12)</f>
        <v>0.26</v>
      </c>
      <c r="V16" s="43">
        <f>RANK(L11,$L$11:$L$12)</f>
        <v>2</v>
      </c>
      <c r="W16" s="43">
        <f>RANK(M11,$M$11:$M$12)</f>
        <v>1</v>
      </c>
      <c r="X16" s="43">
        <f>RANK(N11,$N$11:$N$12)</f>
        <v>2</v>
      </c>
      <c r="Y16" s="43">
        <f>RANK(O11,$O$11:$O$12)</f>
        <v>1</v>
      </c>
      <c r="Z16" s="43">
        <f>RANK(P11,P11:P12)</f>
        <v>2</v>
      </c>
      <c r="AA16" s="43">
        <f>RANK(Q11,Q11:$Q$12)</f>
        <v>1</v>
      </c>
      <c r="AD16" s="43" t="s">
        <v>42</v>
      </c>
    </row>
    <row r="17" spans="2:30" ht="78" customHeight="1">
      <c r="B17" s="50" t="s">
        <v>11</v>
      </c>
      <c r="C17" s="44" t="s">
        <v>10</v>
      </c>
      <c r="D17" s="70">
        <v>2193324.31</v>
      </c>
      <c r="E17" s="71">
        <v>5.6618396512781555E-2</v>
      </c>
      <c r="F17" s="72">
        <v>1.0106826799999999</v>
      </c>
      <c r="G17" s="72">
        <v>1.0108351900000001</v>
      </c>
      <c r="H17" s="84" t="s">
        <v>71</v>
      </c>
      <c r="S17" s="43">
        <f>RANK(U17,$U$16:$U$17,0)+COUNTIF($U17:U18,U17)-1</f>
        <v>2</v>
      </c>
      <c r="T17" s="83" t="s">
        <v>78</v>
      </c>
      <c r="U17" s="82">
        <f>INDEX(L12:Q12,$T$12)</f>
        <v>0.25</v>
      </c>
      <c r="V17" s="43">
        <f>RANK(L12,$L$11:$L$12)</f>
        <v>1</v>
      </c>
      <c r="W17" s="43">
        <f>RANK(M12,$M$11:$M$12)</f>
        <v>2</v>
      </c>
      <c r="X17" s="43">
        <f>RANK(N12,$N$11:$N$12)</f>
        <v>1</v>
      </c>
      <c r="Y17" s="43">
        <f>RANK(O12,$O$11:$O$12)</f>
        <v>2</v>
      </c>
      <c r="Z17" s="43" t="e">
        <f>RANK(P12,Z10:Z11)</f>
        <v>#N/A</v>
      </c>
      <c r="AA17" s="43">
        <f>RANK(Q12,Q11:Q12)</f>
        <v>2</v>
      </c>
      <c r="AD17" s="43" t="s">
        <v>43</v>
      </c>
    </row>
    <row r="18" spans="2:30" ht="65.25" customHeight="1">
      <c r="B18" s="50" t="s">
        <v>14</v>
      </c>
      <c r="C18" s="44" t="s">
        <v>13</v>
      </c>
      <c r="D18" s="70">
        <v>6251487.5899999999</v>
      </c>
      <c r="E18" s="71">
        <v>5.311572568723899E-2</v>
      </c>
      <c r="F18" s="72">
        <v>1.0125667311</v>
      </c>
      <c r="G18" s="72">
        <v>1.0127103125000001</v>
      </c>
      <c r="H18" s="84" t="s">
        <v>72</v>
      </c>
    </row>
    <row r="19" spans="2:30"/>
    <row r="20" spans="2:30"/>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dimension ref="A1:AK32"/>
  <sheetViews>
    <sheetView showGridLines="0" tabSelected="1" topLeftCell="B1" zoomScale="85" zoomScaleNormal="85" workbookViewId="0">
      <selection activeCell="G11" sqref="G11"/>
    </sheetView>
  </sheetViews>
  <sheetFormatPr baseColWidth="10" defaultColWidth="0" defaultRowHeight="14.25" customHeight="1" zeroHeight="1"/>
  <cols>
    <col min="1" max="1" width="3.85546875" style="43" customWidth="1"/>
    <col min="2" max="2" width="11.42578125" style="43" customWidth="1"/>
    <col min="3" max="3" width="7" style="42" customWidth="1"/>
    <col min="4" max="4" width="31.5703125" style="42" customWidth="1"/>
    <col min="5" max="5" width="36.5703125" style="42" customWidth="1"/>
    <col min="6" max="6" width="28.140625" style="42" customWidth="1"/>
    <col min="7" max="7" width="22.85546875" style="42" customWidth="1"/>
    <col min="8" max="8" width="20.140625" style="42" customWidth="1"/>
    <col min="9" max="9" width="22.28515625" style="43" customWidth="1"/>
    <col min="10" max="10" width="22" style="43" customWidth="1"/>
    <col min="11" max="11" width="26.28515625" style="43" customWidth="1"/>
    <col min="12" max="12" width="24.5703125" style="43" customWidth="1"/>
    <col min="13" max="13" width="23.7109375" style="43" customWidth="1"/>
    <col min="14" max="14" width="20.140625" style="43" customWidth="1"/>
    <col min="15" max="15" width="18.85546875" style="43" customWidth="1"/>
    <col min="16" max="16" width="15.5703125" style="43" customWidth="1"/>
    <col min="17" max="17" width="20.5703125" style="43" customWidth="1"/>
    <col min="18" max="19" width="11.42578125" style="43" customWidth="1"/>
    <col min="20" max="20" width="11.42578125" style="43" hidden="1"/>
    <col min="21" max="21" width="45.42578125" style="43" hidden="1"/>
    <col min="22" max="22" width="24.85546875" style="43" hidden="1"/>
    <col min="23" max="24" width="11.42578125" style="43" hidden="1"/>
    <col min="25" max="25" width="11.28515625" style="43" hidden="1"/>
    <col min="26" max="27" width="11.42578125" style="43" hidden="1"/>
    <col min="28" max="28" width="40" style="43" hidden="1"/>
    <col min="29" max="29" width="28.28515625" style="43" hidden="1"/>
    <col min="30" max="30" width="14.7109375" style="43" hidden="1"/>
    <col min="31" max="31" width="17.5703125" style="43" hidden="1"/>
    <col min="32" max="32" width="15.85546875" style="43" hidden="1"/>
    <col min="33" max="33" width="14.140625" style="43" hidden="1"/>
    <col min="34" max="37" width="18.140625" style="43" hidden="1"/>
    <col min="38" max="16384" width="11.42578125" style="43" hidden="1"/>
  </cols>
  <sheetData>
    <row r="1" spans="1:36"/>
    <row r="2" spans="1:36" ht="15" thickBot="1"/>
    <row r="3" spans="1:36">
      <c r="E3" s="60" t="s">
        <v>0</v>
      </c>
      <c r="F3" s="61"/>
    </row>
    <row r="4" spans="1:36">
      <c r="E4" s="62" t="s">
        <v>1</v>
      </c>
      <c r="F4" s="63"/>
    </row>
    <row r="5" spans="1:36" ht="15" thickBot="1">
      <c r="E5" s="64" t="s">
        <v>91</v>
      </c>
      <c r="F5" s="65"/>
      <c r="K5" s="79"/>
      <c r="L5" s="79"/>
      <c r="M5" s="79"/>
      <c r="N5" s="79"/>
      <c r="O5" s="79"/>
      <c r="P5" s="79"/>
      <c r="Q5" s="79"/>
      <c r="R5" s="79"/>
      <c r="S5" s="79"/>
    </row>
    <row r="6" spans="1:36">
      <c r="K6" s="79"/>
      <c r="L6" s="79"/>
      <c r="M6" s="79"/>
      <c r="N6" s="79"/>
      <c r="O6" s="79"/>
      <c r="P6" s="79"/>
      <c r="Q6" s="79"/>
      <c r="R6" s="79"/>
      <c r="S6" s="79"/>
    </row>
    <row r="7" spans="1:36" s="89" customFormat="1" ht="49.5" customHeight="1">
      <c r="A7" s="43"/>
      <c r="B7" s="43"/>
      <c r="C7" s="42"/>
      <c r="D7" s="42"/>
      <c r="E7" s="42"/>
      <c r="F7" s="42"/>
      <c r="G7" s="42"/>
      <c r="H7" s="42"/>
      <c r="I7" s="43"/>
      <c r="J7" s="43"/>
      <c r="K7" s="90"/>
      <c r="L7" s="90" t="s">
        <v>36</v>
      </c>
      <c r="M7" s="90" t="str">
        <f>+INDEX(N12:Q12,AA14)</f>
        <v>Patrimonio (US$)</v>
      </c>
      <c r="AJ7" s="91"/>
    </row>
    <row r="8" spans="1:36" s="89" customFormat="1" ht="28.5">
      <c r="A8" s="43"/>
      <c r="B8" s="43"/>
      <c r="C8" s="42"/>
      <c r="D8" s="42"/>
      <c r="E8" s="42"/>
      <c r="F8" s="42"/>
      <c r="G8" s="42"/>
      <c r="H8" s="42"/>
      <c r="I8" s="43"/>
      <c r="J8" s="43"/>
      <c r="K8" s="92">
        <v>1</v>
      </c>
      <c r="L8" s="93" t="str">
        <f>INDEX($AB$18:$AB$19,MATCH(K8,$AA$18:$AA$19,0))</f>
        <v>Fondo Plazo 180</v>
      </c>
      <c r="M8" s="94">
        <f>INDEX($AC$17:$AC$20,MATCH(K8,$AA$17:$AA$20,0))</f>
        <v>6526892.2999999998</v>
      </c>
      <c r="Y8" s="89" t="str">
        <f>IF($AA$14=1,"$",IF($AA$14=3,"$","%"))</f>
        <v>$</v>
      </c>
      <c r="AJ8" s="147"/>
    </row>
    <row r="9" spans="1:36" s="89" customFormat="1">
      <c r="A9" s="43"/>
      <c r="B9" s="43"/>
      <c r="C9" s="42"/>
      <c r="D9" s="42"/>
      <c r="E9" s="42"/>
      <c r="F9" s="42"/>
      <c r="G9" s="42"/>
      <c r="H9" s="42"/>
      <c r="I9" s="43"/>
      <c r="J9" s="43"/>
      <c r="K9" s="92">
        <v>2</v>
      </c>
      <c r="L9" s="93" t="str">
        <f>INDEX($AB$18:$AB$19,MATCH(K9,$AA$18:$AA$19,0))</f>
        <v>Fondo  Atlántida Mediano Plazo</v>
      </c>
      <c r="M9" s="94">
        <f>INDEX($AC$17:$AC$20,MATCH(K9,$AA$17:$AA$20,0))</f>
        <v>2195296.64</v>
      </c>
      <c r="Y9" s="89" t="str">
        <f t="shared" ref="Y9:Y10" si="0">IF($AA$14=1,"$",IF($AA$14=3,"$","%"))</f>
        <v>$</v>
      </c>
      <c r="AJ9" s="147"/>
    </row>
    <row r="10" spans="1:36" s="89" customFormat="1">
      <c r="A10" s="43"/>
      <c r="B10" s="43"/>
      <c r="C10" s="42"/>
      <c r="D10" s="42"/>
      <c r="E10" s="42"/>
      <c r="F10" s="42"/>
      <c r="G10" s="42"/>
      <c r="H10" s="42"/>
      <c r="I10" s="43"/>
      <c r="J10" s="43"/>
      <c r="K10" s="92"/>
      <c r="L10" s="93"/>
      <c r="M10" s="94"/>
      <c r="Y10" s="89" t="str">
        <f t="shared" si="0"/>
        <v>$</v>
      </c>
      <c r="AJ10" s="147"/>
    </row>
    <row r="11" spans="1:36" s="89" customFormat="1">
      <c r="A11" s="43"/>
      <c r="B11" s="43"/>
      <c r="C11" s="42"/>
      <c r="D11" s="42"/>
      <c r="E11" s="42"/>
      <c r="F11" s="42"/>
      <c r="G11" s="42"/>
      <c r="H11" s="42"/>
      <c r="I11" s="43"/>
      <c r="J11" s="43"/>
      <c r="K11" s="92"/>
      <c r="N11" s="89">
        <v>1</v>
      </c>
      <c r="O11" s="89">
        <v>2</v>
      </c>
      <c r="P11" s="89">
        <v>3</v>
      </c>
      <c r="Q11" s="89">
        <v>4</v>
      </c>
      <c r="R11" s="89">
        <v>5</v>
      </c>
      <c r="S11" s="89">
        <v>6</v>
      </c>
      <c r="AJ11" s="147"/>
    </row>
    <row r="12" spans="1:36" s="89" customFormat="1" ht="42.75">
      <c r="A12" s="43"/>
      <c r="B12" s="43"/>
      <c r="C12" s="42"/>
      <c r="D12" s="42"/>
      <c r="E12" s="42"/>
      <c r="F12" s="42"/>
      <c r="G12" s="42"/>
      <c r="H12" s="42"/>
      <c r="I12" s="43"/>
      <c r="J12" s="43"/>
      <c r="K12" s="92"/>
      <c r="L12" s="95" t="s">
        <v>2</v>
      </c>
      <c r="M12" s="95" t="s">
        <v>3</v>
      </c>
      <c r="N12" s="95" t="s">
        <v>87</v>
      </c>
      <c r="O12" s="91" t="s">
        <v>59</v>
      </c>
      <c r="P12" s="95" t="s">
        <v>66</v>
      </c>
      <c r="Q12" s="91" t="s">
        <v>65</v>
      </c>
      <c r="R12" s="91" t="s">
        <v>42</v>
      </c>
      <c r="S12" s="91" t="s">
        <v>43</v>
      </c>
      <c r="AJ12" s="147"/>
    </row>
    <row r="13" spans="1:36" s="89" customFormat="1">
      <c r="A13" s="43"/>
      <c r="B13" s="43"/>
      <c r="C13" s="42"/>
      <c r="D13" s="42"/>
      <c r="E13" s="42"/>
      <c r="F13" s="42"/>
      <c r="G13" s="45"/>
      <c r="H13" s="42"/>
      <c r="I13" s="43"/>
      <c r="J13" s="43"/>
      <c r="L13" s="96"/>
      <c r="M13" s="96"/>
      <c r="N13" s="97"/>
      <c r="O13" s="98"/>
      <c r="P13" s="99"/>
      <c r="Q13" s="101"/>
      <c r="R13" s="100"/>
      <c r="S13" s="100"/>
    </row>
    <row r="14" spans="1:36" s="89" customFormat="1" ht="57">
      <c r="A14" s="43"/>
      <c r="B14" s="43"/>
      <c r="C14" s="42"/>
      <c r="D14" s="42"/>
      <c r="E14" s="42"/>
      <c r="F14" s="42"/>
      <c r="G14" s="42"/>
      <c r="H14" s="42"/>
      <c r="I14" s="43"/>
      <c r="J14" s="43"/>
      <c r="L14" s="96" t="s">
        <v>11</v>
      </c>
      <c r="M14" s="96" t="s">
        <v>10</v>
      </c>
      <c r="N14" s="126">
        <v>2195296.64</v>
      </c>
      <c r="O14" s="118">
        <v>5.6143000000000001</v>
      </c>
      <c r="P14" s="127">
        <v>1.01174418</v>
      </c>
      <c r="Q14" s="119">
        <v>0.26</v>
      </c>
      <c r="R14" s="100"/>
      <c r="S14" s="100"/>
      <c r="AA14" s="150">
        <v>1</v>
      </c>
      <c r="AB14" s="151" t="str">
        <f>+INDEX(N12:Q12,AA14)</f>
        <v>Patrimonio (US$)</v>
      </c>
      <c r="AC14" s="151"/>
      <c r="AD14" s="151"/>
      <c r="AE14" s="151"/>
    </row>
    <row r="15" spans="1:36" s="89" customFormat="1" ht="57">
      <c r="A15" s="43"/>
      <c r="B15" s="43"/>
      <c r="C15" s="42"/>
      <c r="D15" s="42"/>
      <c r="E15" s="42"/>
      <c r="F15" s="42"/>
      <c r="G15" s="42"/>
      <c r="H15" s="42"/>
      <c r="I15" s="43"/>
      <c r="J15" s="43"/>
      <c r="L15" s="96" t="s">
        <v>14</v>
      </c>
      <c r="M15" s="96" t="s">
        <v>13</v>
      </c>
      <c r="N15" s="126">
        <v>6526892.2999999998</v>
      </c>
      <c r="O15" s="118">
        <v>5.1877000000000004</v>
      </c>
      <c r="P15" s="128">
        <v>1.013559133</v>
      </c>
      <c r="Q15" s="119">
        <v>0.25</v>
      </c>
      <c r="R15" s="100"/>
      <c r="S15" s="100"/>
      <c r="AA15" s="150"/>
      <c r="AB15" s="151"/>
      <c r="AC15" s="151"/>
      <c r="AD15" s="151"/>
      <c r="AE15" s="151"/>
    </row>
    <row r="16" spans="1:36" s="102" customFormat="1" ht="55.5" customHeight="1" thickBot="1">
      <c r="A16" s="43"/>
      <c r="B16" s="43"/>
      <c r="C16" s="42"/>
      <c r="D16" s="42"/>
      <c r="E16" s="42"/>
      <c r="F16" s="42"/>
      <c r="G16" s="42"/>
      <c r="H16" s="42"/>
      <c r="I16" s="43"/>
      <c r="J16" s="43"/>
      <c r="K16" s="79"/>
      <c r="L16" s="52"/>
      <c r="M16" s="52"/>
      <c r="N16" s="104"/>
      <c r="O16" s="144"/>
      <c r="P16" s="145"/>
      <c r="Q16" s="143"/>
      <c r="R16" s="107"/>
      <c r="S16" s="107"/>
      <c r="T16" s="79"/>
      <c r="AA16" s="108" t="s">
        <v>33</v>
      </c>
      <c r="AB16" s="109" t="s">
        <v>34</v>
      </c>
      <c r="AC16" s="109" t="s">
        <v>35</v>
      </c>
      <c r="AD16" s="110"/>
      <c r="AE16" s="110"/>
    </row>
    <row r="17" spans="1:33" s="102" customFormat="1" ht="74.25" customHeight="1" thickBot="1">
      <c r="A17" s="43"/>
      <c r="B17" s="43"/>
      <c r="C17" s="42"/>
      <c r="D17" s="66" t="s">
        <v>2</v>
      </c>
      <c r="E17" s="66" t="s">
        <v>3</v>
      </c>
      <c r="F17" s="67" t="s">
        <v>4</v>
      </c>
      <c r="G17" s="67" t="s">
        <v>24</v>
      </c>
      <c r="H17" s="67" t="s">
        <v>90</v>
      </c>
      <c r="I17" s="67" t="s">
        <v>41</v>
      </c>
      <c r="J17" s="78" t="s">
        <v>65</v>
      </c>
      <c r="K17" s="79"/>
      <c r="L17" s="52"/>
      <c r="M17" s="52"/>
      <c r="N17" s="104"/>
      <c r="O17" s="76"/>
      <c r="P17" s="105"/>
      <c r="Q17" s="106"/>
      <c r="R17" s="107"/>
      <c r="S17" s="107"/>
      <c r="T17" s="79"/>
      <c r="AA17" s="108"/>
      <c r="AB17" s="111"/>
      <c r="AC17" s="112"/>
      <c r="AD17" s="110">
        <f>RANK(N14,N$14:N$17)</f>
        <v>2</v>
      </c>
      <c r="AE17" s="110" t="e">
        <f t="shared" ref="AE17:AG19" si="1">RANK(O13,O$13:O$17)</f>
        <v>#N/A</v>
      </c>
      <c r="AF17" s="102" t="e">
        <f t="shared" si="1"/>
        <v>#N/A</v>
      </c>
      <c r="AG17" s="102" t="e">
        <f t="shared" si="1"/>
        <v>#N/A</v>
      </c>
    </row>
    <row r="18" spans="1:33" s="102" customFormat="1" ht="76.5" customHeight="1">
      <c r="A18" s="43"/>
      <c r="B18" s="43"/>
      <c r="C18" s="42"/>
      <c r="D18" s="50" t="s">
        <v>11</v>
      </c>
      <c r="E18" s="44" t="s">
        <v>10</v>
      </c>
      <c r="F18" s="70">
        <v>2195296.64</v>
      </c>
      <c r="G18" s="73" t="s">
        <v>95</v>
      </c>
      <c r="H18" s="122">
        <v>1.01159278</v>
      </c>
      <c r="I18" s="122">
        <v>1.01174418</v>
      </c>
      <c r="J18" s="73" t="s">
        <v>71</v>
      </c>
      <c r="K18" s="79"/>
      <c r="L18" s="79"/>
      <c r="M18" s="79"/>
      <c r="N18" s="103"/>
      <c r="O18" s="132"/>
      <c r="P18" s="79"/>
      <c r="Q18" s="79"/>
      <c r="R18" s="79"/>
      <c r="S18" s="79"/>
      <c r="T18" s="79"/>
      <c r="AA18" s="113">
        <f>+RANK(AC18,$AC$18:$AC$19,0)+COUNTIF($AC$18:AC18,AC18)-1</f>
        <v>2</v>
      </c>
      <c r="AB18" s="111" t="s">
        <v>86</v>
      </c>
      <c r="AC18" s="112">
        <f>+INDEX(N14:Q14,$AA$14)</f>
        <v>2195296.64</v>
      </c>
      <c r="AD18" s="110">
        <f>RANK(N15,N$14:N$17)</f>
        <v>1</v>
      </c>
      <c r="AE18" s="110">
        <f t="shared" si="1"/>
        <v>1</v>
      </c>
      <c r="AF18" s="102">
        <f t="shared" si="1"/>
        <v>2</v>
      </c>
      <c r="AG18" s="102">
        <f t="shared" si="1"/>
        <v>1</v>
      </c>
    </row>
    <row r="19" spans="1:33" ht="62.25" customHeight="1">
      <c r="D19" s="50" t="s">
        <v>14</v>
      </c>
      <c r="E19" s="44" t="s">
        <v>13</v>
      </c>
      <c r="F19" s="70">
        <v>6526892.2999999998</v>
      </c>
      <c r="G19" s="73" t="s">
        <v>96</v>
      </c>
      <c r="H19" s="122">
        <v>1.0134186983</v>
      </c>
      <c r="I19" s="82">
        <v>1.013559133</v>
      </c>
      <c r="J19" s="73" t="s">
        <v>72</v>
      </c>
      <c r="N19" s="74"/>
      <c r="O19" s="41"/>
      <c r="AA19" s="51">
        <f>+RANK(AC19,$AC$18:$AC$19,0)+COUNTIF($AC$18:AC19,AC19)-1</f>
        <v>1</v>
      </c>
      <c r="AB19" s="48" t="s">
        <v>85</v>
      </c>
      <c r="AC19" s="49">
        <f>+INDEX(N15:Q15,$AA$14)</f>
        <v>6526892.2999999998</v>
      </c>
      <c r="AD19" s="68">
        <f>RANK(N15,N$14:N$17)</f>
        <v>1</v>
      </c>
      <c r="AE19" s="68">
        <f t="shared" si="1"/>
        <v>2</v>
      </c>
      <c r="AF19" s="69">
        <f t="shared" si="1"/>
        <v>1</v>
      </c>
      <c r="AG19" s="69">
        <f t="shared" si="1"/>
        <v>2</v>
      </c>
    </row>
    <row r="20" spans="1:33" ht="60" customHeight="1">
      <c r="N20" s="74"/>
      <c r="O20" s="41"/>
      <c r="AA20" s="47"/>
      <c r="AB20" s="48"/>
      <c r="AC20" s="49"/>
      <c r="AD20" s="68" t="e">
        <f>RANK(N17,N$14:N$17)</f>
        <v>#N/A</v>
      </c>
      <c r="AE20" s="68" t="e">
        <f>RANK(O17,O$13:O$17)</f>
        <v>#N/A</v>
      </c>
      <c r="AF20" s="69" t="e">
        <f>RANK(P17,P$13:P$17)</f>
        <v>#N/A</v>
      </c>
      <c r="AG20" s="69" t="e">
        <f>RANK(Q17,Q$13:Q$17)</f>
        <v>#N/A</v>
      </c>
    </row>
    <row r="21" spans="1:33">
      <c r="D21" s="52"/>
      <c r="E21" s="53"/>
      <c r="F21" s="75"/>
      <c r="G21" s="76"/>
      <c r="H21" s="77"/>
      <c r="I21" s="77"/>
      <c r="J21" s="75"/>
      <c r="N21" s="74"/>
      <c r="O21" s="42"/>
    </row>
    <row r="22" spans="1:33">
      <c r="Z22" s="46"/>
      <c r="AB22" s="43">
        <f>+MATCH(K8,$AA$17:$AA$20,0)</f>
        <v>3</v>
      </c>
    </row>
    <row r="23" spans="1:33"/>
    <row r="24" spans="1:33" hidden="1"/>
    <row r="25" spans="1:33" hidden="1"/>
    <row r="26" spans="1:33" hidden="1"/>
    <row r="27" spans="1:33" hidden="1"/>
    <row r="28" spans="1:33" hidden="1"/>
    <row r="29" spans="1:33" hidden="1"/>
    <row r="30" spans="1:33" hidden="1"/>
    <row r="31" spans="1:33" hidden="1"/>
    <row r="32" spans="1:33" ht="14.25" customHeight="1"/>
  </sheetData>
  <sheetProtection password="D8F4" sheet="1" objects="1" scenarios="1" sort="0" autoFilter="0"/>
  <protectedRanges>
    <protectedRange password="D8F4" sqref="K7:K12 L7:M10" name="Rango2"/>
    <protectedRange password="D8F4" sqref="AA14:AC21" name="Rango1"/>
  </protectedRanges>
  <conditionalFormatting sqref="M8:M10">
    <cfRule type="expression" dxfId="1" priority="1">
      <formula>$Y$8="%"</formula>
    </cfRule>
    <cfRule type="expression" dxfId="0" priority="2">
      <formula>$Y$9="$"</formula>
    </cfRule>
  </conditionalFormatting>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dimension ref="A1:I27"/>
  <sheetViews>
    <sheetView showGridLines="0" workbookViewId="0">
      <selection activeCell="E8" sqref="E8:F8"/>
    </sheetView>
  </sheetViews>
  <sheetFormatPr baseColWidth="10" defaultColWidth="0" defaultRowHeight="12.75" zeroHeight="1"/>
  <cols>
    <col min="1" max="1" width="16.28515625" style="16" customWidth="1"/>
    <col min="2" max="2" width="11.42578125" style="16" customWidth="1"/>
    <col min="3" max="3" width="54.5703125" style="16" customWidth="1"/>
    <col min="4" max="4" width="11.42578125" style="16" customWidth="1"/>
    <col min="5" max="5" width="12.42578125" style="16" customWidth="1"/>
    <col min="6" max="6" width="13.28515625" style="16" customWidth="1"/>
    <col min="7" max="7" width="11.42578125" style="16" customWidth="1"/>
    <col min="8" max="9" width="0" style="16" hidden="1" customWidth="1"/>
    <col min="10" max="16384" width="11.42578125" style="16" hidden="1"/>
  </cols>
  <sheetData>
    <row r="1" spans="1:9">
      <c r="C1" s="17"/>
    </row>
    <row r="2" spans="1:9">
      <c r="A2" s="18"/>
    </row>
    <row r="3" spans="1:9" ht="13.5" thickBot="1">
      <c r="I3" s="17"/>
    </row>
    <row r="4" spans="1:9" ht="13.5" thickBot="1">
      <c r="C4" s="19" t="s">
        <v>15</v>
      </c>
      <c r="D4" s="20"/>
      <c r="E4" s="20"/>
      <c r="I4" s="17"/>
    </row>
    <row r="5" spans="1:9" ht="13.5" thickBot="1">
      <c r="C5" s="21"/>
    </row>
    <row r="6" spans="1:9" ht="77.25" customHeight="1" thickBot="1">
      <c r="C6" s="55" t="s">
        <v>81</v>
      </c>
      <c r="D6" s="22"/>
      <c r="E6" s="22"/>
      <c r="G6" s="21"/>
    </row>
    <row r="7" spans="1:9" ht="13.5" thickBot="1">
      <c r="C7" s="56"/>
    </row>
    <row r="8" spans="1:9" ht="39" thickBot="1">
      <c r="C8" s="55" t="s">
        <v>88</v>
      </c>
    </row>
    <row r="9" spans="1:9" ht="13.5" thickBot="1">
      <c r="C9" s="57"/>
    </row>
    <row r="10" spans="1:9" ht="90" thickBot="1">
      <c r="C10" s="55" t="s">
        <v>82</v>
      </c>
    </row>
    <row r="11" spans="1:9" ht="13.5" thickBot="1">
      <c r="C11" s="58"/>
    </row>
    <row r="12" spans="1:9" ht="39" thickBot="1">
      <c r="C12" s="59" t="s">
        <v>63</v>
      </c>
    </row>
    <row r="13" spans="1:9" ht="13.5" thickBot="1">
      <c r="C13" s="58"/>
    </row>
    <row r="14" spans="1:9" ht="64.5" thickBot="1">
      <c r="C14" s="59" t="s">
        <v>64</v>
      </c>
    </row>
    <row r="15" spans="1:9" ht="13.5" thickBot="1">
      <c r="C15" s="22"/>
    </row>
    <row r="16" spans="1:9" ht="32.25" customHeight="1" thickBot="1">
      <c r="C16" s="23" t="s">
        <v>16</v>
      </c>
      <c r="D16" s="137" t="s">
        <v>23</v>
      </c>
      <c r="E16" s="138"/>
      <c r="F16" s="139"/>
    </row>
    <row r="17" spans="3:6" ht="39.75" customHeight="1" thickBot="1">
      <c r="C17" s="25" t="s">
        <v>7</v>
      </c>
      <c r="D17" s="134" t="s">
        <v>19</v>
      </c>
      <c r="E17" s="135"/>
      <c r="F17" s="136"/>
    </row>
    <row r="18" spans="3:6" ht="30.75" customHeight="1" thickBot="1">
      <c r="C18" s="25" t="s">
        <v>9</v>
      </c>
      <c r="D18" s="134" t="s">
        <v>20</v>
      </c>
      <c r="E18" s="135"/>
      <c r="F18" s="136"/>
    </row>
    <row r="19" spans="3:6" ht="26.25" thickBot="1">
      <c r="C19" s="25" t="s">
        <v>11</v>
      </c>
      <c r="D19" s="134" t="s">
        <v>20</v>
      </c>
      <c r="E19" s="135"/>
      <c r="F19" s="136"/>
    </row>
    <row r="20" spans="3:6" ht="30" customHeight="1" thickBot="1">
      <c r="C20" s="25" t="s">
        <v>12</v>
      </c>
      <c r="D20" s="134" t="s">
        <v>21</v>
      </c>
      <c r="E20" s="135"/>
      <c r="F20" s="136"/>
    </row>
    <row r="21" spans="3:6" ht="13.5" thickBot="1">
      <c r="C21" s="25" t="s">
        <v>14</v>
      </c>
      <c r="D21" s="134" t="s">
        <v>21</v>
      </c>
      <c r="E21" s="135"/>
      <c r="F21" s="136"/>
    </row>
    <row r="22" spans="3:6"/>
    <row r="23" spans="3:6" ht="25.5">
      <c r="C23" s="24" t="s">
        <v>22</v>
      </c>
    </row>
    <row r="24" spans="3:6"/>
    <row r="25" spans="3:6"/>
    <row r="26" spans="3:6"/>
    <row r="27" spans="3:6"/>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S35"/>
  <sheetViews>
    <sheetView showGridLines="0" zoomScale="70" zoomScaleNormal="70" workbookViewId="0">
      <pane xSplit="3" ySplit="1" topLeftCell="D2" activePane="bottomRight" state="frozen"/>
      <selection pane="topRight" activeCell="B1" sqref="B1"/>
      <selection pane="bottomLeft" activeCell="A2" sqref="A2"/>
      <selection pane="bottomRight"/>
    </sheetView>
  </sheetViews>
  <sheetFormatPr baseColWidth="10" defaultColWidth="11.42578125" defaultRowHeight="15"/>
  <cols>
    <col min="1" max="2" width="11.42578125" style="1" customWidth="1"/>
    <col min="3" max="8" width="11.42578125" customWidth="1"/>
    <col min="9" max="9" width="14.28515625" customWidth="1"/>
    <col min="10" max="11" width="11.42578125" customWidth="1"/>
    <col min="12" max="13" width="11.42578125" style="1" customWidth="1"/>
    <col min="14" max="14" width="11.42578125" style="9" customWidth="1"/>
    <col min="15" max="15" width="11.42578125" style="26" customWidth="1"/>
    <col min="16" max="18" width="11.42578125" customWidth="1"/>
    <col min="19" max="19" width="26.7109375" customWidth="1"/>
    <col min="20" max="24" width="11.42578125" customWidth="1"/>
  </cols>
  <sheetData>
    <row r="1" spans="2:19" s="1" customFormat="1">
      <c r="N1" s="9"/>
      <c r="O1" s="26"/>
    </row>
    <row r="2" spans="2:19" ht="15.75" thickBot="1"/>
    <row r="3" spans="2:19" ht="15.75">
      <c r="F3" s="140" t="s">
        <v>17</v>
      </c>
      <c r="G3" s="141"/>
      <c r="H3" s="141"/>
      <c r="I3" s="142"/>
      <c r="P3" s="140" t="s">
        <v>18</v>
      </c>
      <c r="Q3" s="141"/>
      <c r="R3" s="141"/>
      <c r="S3" s="142"/>
    </row>
    <row r="4" spans="2:19" ht="16.5" thickBot="1">
      <c r="F4" s="7" t="s">
        <v>39</v>
      </c>
      <c r="G4" s="8"/>
      <c r="H4" s="8"/>
      <c r="I4" s="6"/>
      <c r="P4" s="7" t="s">
        <v>39</v>
      </c>
      <c r="Q4" s="10"/>
      <c r="R4" s="10"/>
      <c r="S4" s="5"/>
    </row>
    <row r="13" spans="2:19">
      <c r="B13" s="11"/>
    </row>
    <row r="31" spans="13:14" s="85" customFormat="1">
      <c r="N31" s="86"/>
    </row>
    <row r="32" spans="13:14">
      <c r="M32" s="87"/>
      <c r="N32" s="26"/>
    </row>
    <row r="33" spans="13:14">
      <c r="M33" s="88"/>
      <c r="N33" s="26"/>
    </row>
    <row r="34" spans="13:14">
      <c r="M34" s="88"/>
      <c r="N34" s="26"/>
    </row>
    <row r="35" spans="13:14" s="26" customFormat="1">
      <c r="M35" s="88"/>
    </row>
  </sheetData>
  <sheetProtection password="D8F4"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5:N33"/>
  <sheetViews>
    <sheetView zoomScale="55" zoomScaleNormal="55" workbookViewId="0">
      <selection activeCell="C24" sqref="C24"/>
    </sheetView>
  </sheetViews>
  <sheetFormatPr baseColWidth="10" defaultColWidth="11.42578125" defaultRowHeight="1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row r="6" spans="2:8" ht="45">
      <c r="B6" s="3" t="s">
        <v>2</v>
      </c>
      <c r="C6" s="4" t="s">
        <v>3</v>
      </c>
      <c r="D6" s="4" t="s">
        <v>4</v>
      </c>
      <c r="E6" s="12" t="s">
        <v>24</v>
      </c>
      <c r="F6" s="4" t="s">
        <v>5</v>
      </c>
      <c r="G6" s="29" t="s">
        <v>6</v>
      </c>
    </row>
    <row r="7" spans="2:8" ht="60">
      <c r="B7" s="2" t="s">
        <v>11</v>
      </c>
      <c r="C7" s="2" t="s">
        <v>10</v>
      </c>
      <c r="D7" s="28">
        <v>2020279.24</v>
      </c>
      <c r="E7" s="14">
        <v>5.4519417605449316E-2</v>
      </c>
      <c r="F7" s="15">
        <v>1.0077141199999999</v>
      </c>
      <c r="G7" s="13">
        <v>14.39</v>
      </c>
    </row>
    <row r="8" spans="2:8" ht="45">
      <c r="B8" s="2" t="s">
        <v>9</v>
      </c>
      <c r="C8" s="2" t="s">
        <v>10</v>
      </c>
      <c r="D8" s="28">
        <v>1691724.63</v>
      </c>
      <c r="E8" s="14">
        <v>3.7940401943308499E-2</v>
      </c>
      <c r="F8" s="15">
        <v>1.01384349</v>
      </c>
      <c r="G8" s="13">
        <v>53.28</v>
      </c>
    </row>
    <row r="9" spans="2:8" ht="45">
      <c r="B9" s="2" t="s">
        <v>7</v>
      </c>
      <c r="C9" s="2" t="s">
        <v>8</v>
      </c>
      <c r="D9" s="27">
        <v>3554866.19</v>
      </c>
      <c r="E9" s="14">
        <v>2.1523145443608005E-2</v>
      </c>
      <c r="F9" s="15">
        <v>1.0093880789</v>
      </c>
      <c r="G9" s="13">
        <v>121.72</v>
      </c>
    </row>
    <row r="10" spans="2:8" ht="45">
      <c r="B10" s="2" t="s">
        <v>12</v>
      </c>
      <c r="C10" s="2" t="s">
        <v>13</v>
      </c>
      <c r="D10" s="28">
        <v>35838978.18</v>
      </c>
      <c r="E10" s="14">
        <v>3.4099682072492365E-2</v>
      </c>
      <c r="F10" s="15">
        <v>1.0585942359</v>
      </c>
      <c r="G10" s="13">
        <v>1207.6400000000001</v>
      </c>
    </row>
    <row r="11" spans="2:8" ht="45">
      <c r="B11" s="2" t="s">
        <v>14</v>
      </c>
      <c r="C11" s="2" t="s">
        <v>13</v>
      </c>
      <c r="D11" s="28">
        <v>5594795.5899999999</v>
      </c>
      <c r="E11" s="14">
        <v>5.3276417177319235E-2</v>
      </c>
      <c r="F11" s="15">
        <v>1.0097027521999999</v>
      </c>
      <c r="G11" s="13">
        <v>38.14</v>
      </c>
    </row>
    <row r="15" spans="2:8" ht="75">
      <c r="B15" s="32" t="s">
        <v>2</v>
      </c>
      <c r="C15" s="32" t="s">
        <v>11</v>
      </c>
      <c r="D15" s="32" t="s">
        <v>9</v>
      </c>
      <c r="E15" s="32" t="s">
        <v>7</v>
      </c>
      <c r="F15" s="32" t="s">
        <v>12</v>
      </c>
      <c r="G15" s="32" t="s">
        <v>14</v>
      </c>
      <c r="H15" s="31"/>
    </row>
    <row r="16" spans="2:8">
      <c r="B16" s="33" t="s">
        <v>4</v>
      </c>
      <c r="C16" s="28">
        <v>2020279.24</v>
      </c>
      <c r="D16" s="28">
        <v>1691724.63</v>
      </c>
      <c r="E16" s="28">
        <v>3554866.19</v>
      </c>
      <c r="F16" s="28">
        <v>35838978.18</v>
      </c>
      <c r="G16" s="28">
        <v>5594795.5899999999</v>
      </c>
    </row>
    <row r="17" spans="2:14" ht="30">
      <c r="B17" s="33" t="s">
        <v>24</v>
      </c>
      <c r="C17" s="14">
        <v>5.4519417605449316E-2</v>
      </c>
      <c r="D17" s="14">
        <v>3.7940401943308499E-2</v>
      </c>
      <c r="E17" s="14">
        <v>2.1523145443608005E-2</v>
      </c>
      <c r="F17" s="14">
        <v>3.4099682072492365E-2</v>
      </c>
      <c r="G17" s="14">
        <v>5.3276417177319235E-2</v>
      </c>
      <c r="M17" s="1" t="s">
        <v>37</v>
      </c>
      <c r="N17" s="1" t="s">
        <v>38</v>
      </c>
    </row>
    <row r="18" spans="2:14">
      <c r="B18" s="33" t="s">
        <v>5</v>
      </c>
      <c r="C18" s="15">
        <v>1.0077141199999999</v>
      </c>
      <c r="D18" s="15">
        <v>1.01384349</v>
      </c>
      <c r="E18" s="15">
        <v>1.0093880789</v>
      </c>
      <c r="F18" s="15">
        <v>1.0585942359</v>
      </c>
      <c r="G18" s="15">
        <v>1.0097027521999999</v>
      </c>
      <c r="L18">
        <v>1</v>
      </c>
    </row>
    <row r="19" spans="2:14" ht="30">
      <c r="B19" s="33" t="s">
        <v>6</v>
      </c>
      <c r="C19" s="13">
        <v>14.39</v>
      </c>
      <c r="D19" s="13">
        <v>53.28</v>
      </c>
      <c r="E19" s="13">
        <v>121.72</v>
      </c>
      <c r="F19" s="13">
        <v>1207.6400000000001</v>
      </c>
      <c r="G19" s="13">
        <v>38.14</v>
      </c>
      <c r="L19">
        <v>2</v>
      </c>
    </row>
    <row r="20" spans="2:14">
      <c r="L20">
        <v>3</v>
      </c>
    </row>
    <row r="21" spans="2:14">
      <c r="L21">
        <v>4</v>
      </c>
    </row>
    <row r="22" spans="2:14">
      <c r="B22">
        <v>1</v>
      </c>
      <c r="L22">
        <v>5</v>
      </c>
    </row>
    <row r="24" spans="2:14">
      <c r="B24" s="30" t="str">
        <f>INDEX(B16:B19,B22)</f>
        <v xml:space="preserve">Patrimonio </v>
      </c>
      <c r="C24" s="30">
        <f>INDEX(C16:C19,$B$22)</f>
        <v>2020279.24</v>
      </c>
      <c r="D24" s="30">
        <f t="shared" ref="D24:G24" si="0">INDEX(D16:D19,$B$22)</f>
        <v>1691724.63</v>
      </c>
      <c r="E24" s="30">
        <f t="shared" si="0"/>
        <v>3554866.19</v>
      </c>
      <c r="F24" s="30">
        <f t="shared" si="0"/>
        <v>35838978.18</v>
      </c>
      <c r="G24" s="30">
        <f t="shared" si="0"/>
        <v>5594795.5899999999</v>
      </c>
    </row>
    <row r="25" spans="2:14">
      <c r="B25" s="30"/>
    </row>
    <row r="26" spans="2:14">
      <c r="B26" s="30"/>
    </row>
    <row r="27" spans="2:14">
      <c r="B27" s="30"/>
      <c r="C27" s="1" t="s">
        <v>32</v>
      </c>
    </row>
    <row r="28" spans="2:14">
      <c r="B28" s="30"/>
    </row>
    <row r="29" spans="2:14">
      <c r="B29" s="30"/>
    </row>
    <row r="33" spans="4:7">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H5:H12"/>
  <sheetViews>
    <sheetView workbookViewId="0">
      <selection activeCell="N6" sqref="N6"/>
    </sheetView>
  </sheetViews>
  <sheetFormatPr baseColWidth="10" defaultColWidth="11.42578125" defaultRowHeight="15"/>
  <sheetData>
    <row r="5" spans="8:8">
      <c r="H5" s="1" t="s">
        <v>52</v>
      </c>
    </row>
    <row r="6" spans="8:8">
      <c r="H6" s="1" t="s">
        <v>53</v>
      </c>
    </row>
    <row r="7" spans="8:8">
      <c r="H7" s="1" t="s">
        <v>54</v>
      </c>
    </row>
    <row r="8" spans="8:8">
      <c r="H8" s="1" t="s">
        <v>55</v>
      </c>
    </row>
    <row r="9" spans="8:8">
      <c r="H9" s="1"/>
    </row>
    <row r="10" spans="8:8">
      <c r="H10" s="1" t="s">
        <v>56</v>
      </c>
    </row>
    <row r="11" spans="8:8">
      <c r="H11" s="1" t="s">
        <v>57</v>
      </c>
    </row>
    <row r="12" spans="8:8">
      <c r="H12" s="1" t="s">
        <v>58</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I1:K12"/>
  <sheetViews>
    <sheetView zoomScaleNormal="100" workbookViewId="0">
      <selection activeCell="I4" sqref="I4"/>
    </sheetView>
  </sheetViews>
  <sheetFormatPr baseColWidth="10" defaultColWidth="11.42578125" defaultRowHeight="15"/>
  <sheetData>
    <row r="1" spans="9:11">
      <c r="I1" s="26"/>
      <c r="J1" s="26"/>
      <c r="K1" s="26"/>
    </row>
    <row r="2" spans="9:11">
      <c r="I2" s="26"/>
      <c r="J2" s="26"/>
      <c r="K2" s="26"/>
    </row>
    <row r="5" spans="9:11">
      <c r="K5" t="s">
        <v>52</v>
      </c>
    </row>
    <row r="6" spans="9:11">
      <c r="K6" t="s">
        <v>53</v>
      </c>
    </row>
    <row r="7" spans="9:11">
      <c r="K7" t="s">
        <v>54</v>
      </c>
    </row>
    <row r="8" spans="9:11">
      <c r="K8" t="s">
        <v>55</v>
      </c>
    </row>
    <row r="10" spans="9:11">
      <c r="K10" t="s">
        <v>56</v>
      </c>
    </row>
    <row r="11" spans="9:11">
      <c r="K11" t="s">
        <v>57</v>
      </c>
    </row>
    <row r="12" spans="9:11">
      <c r="K12" t="s">
        <v>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eiperez</dc:creator>
  <cp:lastModifiedBy>eiperez</cp:lastModifiedBy>
  <dcterms:created xsi:type="dcterms:W3CDTF">2018-06-19T22:10:55Z</dcterms:created>
  <dcterms:modified xsi:type="dcterms:W3CDTF">2018-07-17T20:35:32Z</dcterms:modified>
</cp:coreProperties>
</file>