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61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<sst xmlns="http://schemas.openxmlformats.org/spreadsheetml/2006/main" count="217" uniqueCount="105">
  <si>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</si>
  <si>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</si>
  <si>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</si>
  <si>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</si>
  <si>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</si>
  <si>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</si>
  <si>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</si>
  <si>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</si>
  <si>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</si>
  <si>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</si>
  <si>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</si>
  <si>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</si>
  <si>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</si>
  <si>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</si>
  <si>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</si>
  <si>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</si>
  <si>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</si>
  <si>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</si>
  <si>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</si>
  <si>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</si>
  <si>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</si>
  <si>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</si>
  <si>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</si>
  <si>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</si>
  <si>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</si>
  <si>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</si>
  <si>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</si>
  <si>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</si>
  <si>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</si>
  <si>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</si>
  <si>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</si>
  <si>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</si>
  <si>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</si>
  <si>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</si>
  <si>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</si>
  <si>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</si>
  <si>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</si>
  <si>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</si>
  <si>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</si>
  <si>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</si>
  <si>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</si>
  <si>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</si>
  <si>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</si>
  <si>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</si>
  <si>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</si>
  <si>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</si>
  <si>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</si>
  <si>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</si>
  <si>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</si>
  <si>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</si>
  <si>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</si>
  <si>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</si>
  <si>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</si>
  <si>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</si>
  <si>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</si>
  <si>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</si>
  <si>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</si>
  <si>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</si>
  <si>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</si>
  <si>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</si>
  <si>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</si>
  <si>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</si>
  <si>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</si>
  <si>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</si>
  <si>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</si>
  <si>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</si>
  <si>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</si>
  <si>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</si>
  <si>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</si>
  <si>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</si>
  <si>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</si>
  <si>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</si>
  <si>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</si>
  <si>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</si>
  <si>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</si>
  <si>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</si>
  <si>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</si>
  <si>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</si>
  <si>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</si>
  <si>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</si>
  <si>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</si>
  <si>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</si>
  <si>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</si>
  <si>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</si>
  <si>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</si>
  <si>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</si>
  <si>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</si>
  <si>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</si>
  <si>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</si>
  <si>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</si>
  <si>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</si>
  <si>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</si>
  <si>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</si>
  <si>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</si>
  <si>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</si>
  <si>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</si>
  <si>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</si>
  <si>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</si>
  <si>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</si>
  <si>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</si>
  <si>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</si>
  <si>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</si>
  <si>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</si>
  <si>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</si>
  <si>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03/09/2020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</si>
</sst>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59117543</c:v>
                </c:pt>
                <c:pt idx="1">
                  <c:v>56498089.590000004</c:v>
                </c:pt>
                <c:pt idx="2">
                  <c:v>9354564.3300000001</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03/09/2020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3.2181855269925341</c:v>
                </c:pt>
                <c:pt idx="1">
                  <c:v>1.4798518753154521</c:v>
                </c:pt>
                <c:pt idx="2">
                  <c:v>3.0211019781681614</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5.2188773838393185</c:v>
                </c:pt>
                <c:pt idx="1">
                  <c:v>3.9688034036595488</c:v>
                </c:pt>
                <c:pt idx="2">
                  <c:v>4.5123000000000006</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2.3390669189590474</c:v>
                </c:pt>
                <c:pt idx="1">
                  <c:v>2.3390669189590474</c:v>
                </c:pt>
                <c:pt idx="2">
                  <c:v>2.3390669189590474</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15472417.609999999</c:v>
                </c:pt>
                <c:pt idx="1">
                  <c:v>9087444.6400000006</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03/09/2020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5.2237950029487834</c:v>
                </c:pt>
                <c:pt idx="1">
                  <c:v>5.1053558081500139</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6.4250838054628305</c:v>
                </c:pt>
                <c:pt idx="1">
                  <c:v>5.3942999999999994</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5.1491797357838101</c:v>
                </c:pt>
                <c:pt idx="1">
                  <c:v>5.1491797357838101</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59117543</c:v>
                </c:pt>
                <c:pt idx="1">
                  <c:v>56498089.590000004</c:v>
                </c:pt>
                <c:pt idx="2">
                  <c:v>9354564.3300000001</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3.2181855269925341</c:v>
                </c:pt>
                <c:pt idx="2">
                  <c:v>1.4798518753154521</c:v>
                </c:pt>
                <c:pt idx="3">
                  <c:v>3.0211019781681614</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5.2188773838393185</c:v>
                </c:pt>
                <c:pt idx="2">
                  <c:v>3.9688034036595488</c:v>
                </c:pt>
                <c:pt idx="3">
                  <c:v>4.5123000000000006</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6"/>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124970196.92</v>
      </c>
      <c r="U2" s="174">
        <f>Q14*(P14/T2)+Q15*(P15/T2)+Q16*(P16/T2)</f>
        <v>2.3390669189590478</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44077</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59117543</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56498089.590000004</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9354564.3300000001</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9354564.3300000001</v>
      </c>
      <c r="Q14" s="194">
        <v>3.2181855269925341</v>
      </c>
      <c r="R14" s="195">
        <v>1.0916157339999999</v>
      </c>
      <c r="S14" s="196">
        <v>2</v>
      </c>
      <c r="T14" s="197">
        <v>5.2188773838393185</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56498089.590000004</v>
      </c>
      <c r="Q15" s="194">
        <v>1.4798518753154521</v>
      </c>
      <c r="R15" s="195">
        <v>1.07808317</v>
      </c>
      <c r="S15" s="196">
        <v>1.25</v>
      </c>
      <c r="T15" s="197">
        <v>3.9688034036595488</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59117543</v>
      </c>
      <c r="Q16" s="194">
        <v>3.0211019781681614</v>
      </c>
      <c r="R16" s="195">
        <v>1.1379992603</v>
      </c>
      <c r="S16" s="196">
        <v>1.4</v>
      </c>
      <c r="T16" s="197">
        <v>4.5123000000000006</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9354564.3300000001</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2.3390669189590474</v>
      </c>
      <c r="P19" s="209">
        <f>Q14</f>
        <v>3.2181855269925341</v>
      </c>
      <c r="Q19" s="208">
        <f t="shared" ref="Q19:Q20" si="1">S14</f>
        <v>2</v>
      </c>
      <c r="R19" s="210">
        <f>T14</f>
        <v>5.2188773838393185</v>
      </c>
      <c r="S19" s="177"/>
      <c r="T19" s="177"/>
      <c r="U19" s="177"/>
      <c r="V19" s="177"/>
      <c r="AC19" s="207">
        <f>+RANK(AE19,$AE$18:$AE$20,0)+COUNTIF($AE$18:AE19,AE19)-1</f>
        <v>2</v>
      </c>
      <c r="AD19" s="204" t="s">
        <v>57</v>
      </c>
      <c r="AE19" s="205">
        <f>+INDEX(P15:S15,$AC$14)</f>
        <v>56498089.590000004</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2.3390669189590474</v>
      </c>
      <c r="P20" s="209">
        <f>Q15</f>
        <v>1.4798518753154521</v>
      </c>
      <c r="Q20" s="208">
        <f t="shared" si="1"/>
        <v>1.25</v>
      </c>
      <c r="R20" s="210">
        <f>T15</f>
        <v>3.9688034036595488</v>
      </c>
      <c r="S20" s="177"/>
      <c r="T20" s="177"/>
      <c r="U20" s="177"/>
      <c r="V20" s="177"/>
      <c r="AC20" s="207">
        <f>+RANK(AE20,$AE$18:$AE$20,0)+COUNTIF($AE$18:AE20,AE20)-1</f>
        <v>1</v>
      </c>
      <c r="AD20" s="204" t="s">
        <v>81</v>
      </c>
      <c r="AE20" s="205">
        <f>+INDEX(P16:S16,$AC$14)</f>
        <v>59117543</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2.3390669189590474</v>
      </c>
      <c r="P21" s="209">
        <f>Q16</f>
        <v>3.0211019781681614</v>
      </c>
      <c r="Q21" s="208">
        <f>S16</f>
        <v>1.4</v>
      </c>
      <c r="R21" s="210">
        <f>T16</f>
        <v>4.5123000000000006</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44077</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44076</v>
      </c>
      <c r="H32" s="80">
        <v>44077</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9354564.3300000001</v>
      </c>
      <c r="F33" s="88">
        <f t="shared" si="2"/>
        <v>3.2181855269925341</v>
      </c>
      <c r="G33" s="145">
        <v>1.091521266</v>
      </c>
      <c r="H33" s="145">
        <f>R14</f>
        <v>1.0916157339999999</v>
      </c>
      <c r="I33" s="146">
        <f t="shared" ref="I33:I34" si="3">S14</f>
        <v>2</v>
      </c>
      <c r="J33" s="151">
        <v>1462.0616098360656</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56498089.590000004</v>
      </c>
      <c r="F34" s="88">
        <f t="shared" si="2"/>
        <v>1.4798518753154521</v>
      </c>
      <c r="G34" s="147">
        <v>1.0780399000000001</v>
      </c>
      <c r="H34" s="147">
        <f>R15</f>
        <v>1.07808317</v>
      </c>
      <c r="I34" s="146">
        <f t="shared" si="3"/>
        <v>1.25</v>
      </c>
      <c r="J34" s="151">
        <v>5955.58</v>
      </c>
      <c r="K34" s="70"/>
      <c r="L34" s="52"/>
      <c r="M34" s="174"/>
      <c r="N34" s="174"/>
      <c r="O34" s="174"/>
      <c r="P34" s="174"/>
      <c r="Q34" s="174"/>
      <c r="R34" s="174"/>
      <c r="S34" s="174"/>
      <c r="T34" s="174"/>
      <c r="U34" s="174"/>
      <c r="V34" s="174"/>
    </row>
    <row r="35" spans="1:22" s="175" customFormat="1" ht="40.5" customHeight="1" x14ac:dyDescent="0.3">
      <c r="A35" s="50"/>
      <c r="B35" s="51"/>
      <c r="C35" s="71" t="s">
        <v>68</v>
      </c>
      <c r="D35" s="71" t="s">
        <v>13</v>
      </c>
      <c r="E35" s="69">
        <f t="shared" si="2"/>
        <v>59117543</v>
      </c>
      <c r="F35" s="88">
        <f t="shared" si="2"/>
        <v>3.0211019781681614</v>
      </c>
      <c r="G35" s="145">
        <v>1.1379067203</v>
      </c>
      <c r="H35" s="145">
        <f>R16</f>
        <v>1.1379992603</v>
      </c>
      <c r="I35" s="146">
        <f>S16</f>
        <v>1.4</v>
      </c>
      <c r="J35" s="151">
        <v>7006.27</v>
      </c>
      <c r="K35" s="70"/>
      <c r="L35" s="52"/>
      <c r="M35" s="174"/>
      <c r="N35" s="174"/>
      <c r="O35" s="174"/>
      <c r="P35" s="174"/>
      <c r="Q35" s="174"/>
      <c r="R35" s="174"/>
      <c r="S35" s="174"/>
      <c r="T35" s="174"/>
      <c r="U35" s="174"/>
      <c r="V35" s="174"/>
    </row>
    <row r="36" spans="1:22" s="175" customFormat="1" x14ac:dyDescent="0.3">
      <c r="A36" s="50"/>
      <c r="B36" s="51"/>
      <c r="C36" s="51"/>
      <c r="D36" s="51"/>
      <c r="E36" s="51"/>
      <c r="F36" s="51"/>
      <c r="G36" s="51"/>
      <c r="H36" s="51"/>
      <c r="I36" s="51"/>
      <c r="J36" s="51"/>
      <c r="K36" s="51"/>
      <c r="L36" s="52"/>
      <c r="M36" s="174"/>
      <c r="N36" s="174"/>
      <c r="O36" s="174"/>
      <c r="P36" s="174"/>
      <c r="Q36" s="174"/>
      <c r="R36" s="174"/>
      <c r="S36" s="174"/>
      <c r="T36" s="174"/>
      <c r="U36" s="174"/>
      <c r="V36" s="174"/>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t+0Xoz+n4xPhGbYaOkqAzeUweut+5bM3N3AZ7N9pZaSJqR0ER2NPprcm2lIpbYh7HWx8/4HaQEherP4Mhtkt6A==" saltValue="/7fSkDRwCdWxIlOPiFDuVA=="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1"/>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24559862.25</v>
      </c>
      <c r="U2" s="174">
        <f>Q14*(P14/T2)+Q15*(P15/T2)</f>
        <v>5.1491797357838101</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44077</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15472417.609999999</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9087444.6400000006</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9087444.6400000006</v>
      </c>
      <c r="Q14" s="177">
        <v>5.2237950029487834</v>
      </c>
      <c r="R14" s="220">
        <v>1.1309026099999999</v>
      </c>
      <c r="S14" s="221">
        <v>1.2</v>
      </c>
      <c r="T14" s="222">
        <v>6.4250838054628305</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15472417.609999999</v>
      </c>
      <c r="Q15" s="177">
        <v>5.1053558081500139</v>
      </c>
      <c r="R15" s="220">
        <v>1.1309924993</v>
      </c>
      <c r="S15" s="221">
        <v>0.2</v>
      </c>
      <c r="T15" s="222">
        <v>5.3942999999999994</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5.1491797357838101</v>
      </c>
      <c r="P18" s="226">
        <f>Q14</f>
        <v>5.2237950029487834</v>
      </c>
      <c r="Q18" s="233">
        <f>S14</f>
        <v>1.2</v>
      </c>
      <c r="R18" s="234">
        <f>T14</f>
        <v>6.4250838054628305</v>
      </c>
      <c r="S18" s="177"/>
      <c r="T18" s="177"/>
      <c r="U18" s="177"/>
      <c r="AC18" s="235">
        <f>+RANK(AE18,$AE$18:$AE$19,0)+COUNTIF($AE$18:AE18,AE18)-1</f>
        <v>2</v>
      </c>
      <c r="AD18" s="229" t="s">
        <v>75</v>
      </c>
      <c r="AE18" s="232">
        <f>+INDEX(P14:S14,$AC$14)</f>
        <v>9087444.6400000006</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5.1491797357838101</v>
      </c>
      <c r="P19" s="226">
        <f>Q15</f>
        <v>5.1053558081500139</v>
      </c>
      <c r="Q19" s="233">
        <f>S15</f>
        <v>0.2</v>
      </c>
      <c r="R19" s="234">
        <f>T15</f>
        <v>5.3942999999999994</v>
      </c>
      <c r="S19" s="177"/>
      <c r="T19" s="177"/>
      <c r="U19" s="177"/>
      <c r="AC19" s="235">
        <f>+RANK(AE19,$AE$18:$AE$19,0)+COUNTIF($AE$18:AE19,AE19)-1</f>
        <v>1</v>
      </c>
      <c r="AD19" s="229" t="s">
        <v>79</v>
      </c>
      <c r="AE19" s="232">
        <f>+INDEX(P15:S15,$AC$14)</f>
        <v>15472417.609999999</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44077</v>
      </c>
      <c r="G31" s="49"/>
      <c r="H31" s="49"/>
      <c r="I31" s="49"/>
      <c r="J31" s="49"/>
      <c r="K31" s="49"/>
      <c r="L31" s="212"/>
      <c r="M31" s="177"/>
      <c r="N31" s="177"/>
      <c r="O31" s="177"/>
      <c r="P31" s="177"/>
      <c r="Q31" s="177"/>
      <c r="R31" s="177"/>
      <c r="S31" s="177"/>
      <c r="T31" s="177"/>
      <c r="U31" s="177"/>
    </row>
    <row r="32" spans="1:35" ht="14.25" customHeight="1" thickBot="1" x14ac:dyDescent="0.35">
      <c r="C32" s="49"/>
      <c r="D32" s="49"/>
      <c r="E32" s="49"/>
      <c r="F32" s="49"/>
      <c r="G32" s="49"/>
      <c r="H32" s="49"/>
      <c r="L32" s="153"/>
      <c r="M32" s="152"/>
      <c r="N32" s="152"/>
      <c r="O32" s="152"/>
      <c r="P32" s="152"/>
      <c r="Q32" s="152"/>
      <c r="R32" s="152"/>
      <c r="S32" s="152"/>
      <c r="T32" s="152"/>
      <c r="U32" s="152"/>
    </row>
    <row r="33" spans="3:21" ht="21.75" customHeight="1" x14ac:dyDescent="0.3">
      <c r="C33" s="162" t="s">
        <v>2</v>
      </c>
      <c r="D33" s="162" t="s">
        <v>3</v>
      </c>
      <c r="E33" s="162" t="s">
        <v>4</v>
      </c>
      <c r="F33" s="162" t="s">
        <v>24</v>
      </c>
      <c r="G33" s="126" t="s">
        <v>91</v>
      </c>
      <c r="H33" s="126" t="s">
        <v>86</v>
      </c>
      <c r="I33" s="162" t="s">
        <v>59</v>
      </c>
      <c r="J33" s="162" t="s">
        <v>92</v>
      </c>
      <c r="L33" s="153"/>
      <c r="M33" s="152"/>
      <c r="N33" s="152"/>
      <c r="O33" s="152"/>
      <c r="P33" s="152"/>
      <c r="Q33" s="152"/>
      <c r="R33" s="152"/>
      <c r="S33" s="152"/>
      <c r="T33" s="152"/>
      <c r="U33" s="152"/>
    </row>
    <row r="34" spans="3:21" ht="21.75" customHeight="1" thickBot="1" x14ac:dyDescent="0.35">
      <c r="C34" s="163"/>
      <c r="D34" s="163"/>
      <c r="E34" s="163"/>
      <c r="F34" s="164"/>
      <c r="G34" s="81">
        <f>H34-1</f>
        <v>44076</v>
      </c>
      <c r="H34" s="81">
        <v>44077</v>
      </c>
      <c r="I34" s="163"/>
      <c r="J34" s="163"/>
      <c r="L34" s="153"/>
      <c r="M34" s="152"/>
      <c r="N34" s="152"/>
      <c r="O34" s="152"/>
      <c r="P34" s="152"/>
      <c r="Q34" s="152"/>
      <c r="R34" s="152"/>
      <c r="S34" s="152"/>
      <c r="T34" s="152"/>
      <c r="U34" s="152"/>
    </row>
    <row r="35" spans="3:21" ht="62.25" customHeight="1" x14ac:dyDescent="0.3">
      <c r="C35" s="82" t="s">
        <v>11</v>
      </c>
      <c r="D35" s="83" t="s">
        <v>10</v>
      </c>
      <c r="E35" s="84">
        <f>P14</f>
        <v>9087444.6400000006</v>
      </c>
      <c r="F35" s="87">
        <f>Q14</f>
        <v>5.2237950029487834</v>
      </c>
      <c r="G35" s="143">
        <v>1.13074528558</v>
      </c>
      <c r="H35" s="143">
        <f>R14</f>
        <v>1.1309026099999999</v>
      </c>
      <c r="I35" s="144">
        <f>S14</f>
        <v>1.2</v>
      </c>
      <c r="J35" s="150">
        <v>889.65439737704901</v>
      </c>
      <c r="L35" s="153"/>
      <c r="M35" s="152"/>
      <c r="N35" s="152"/>
      <c r="O35" s="152"/>
      <c r="P35" s="152"/>
      <c r="Q35" s="152"/>
      <c r="R35" s="152"/>
      <c r="S35" s="152"/>
      <c r="T35" s="152"/>
      <c r="U35" s="152"/>
    </row>
    <row r="36" spans="3:21" ht="62.25" customHeight="1" x14ac:dyDescent="0.3">
      <c r="C36" s="85" t="s">
        <v>14</v>
      </c>
      <c r="D36" s="86" t="s">
        <v>13</v>
      </c>
      <c r="E36" s="84">
        <f>P15</f>
        <v>15472417.609999999</v>
      </c>
      <c r="F36" s="87">
        <f>Q15</f>
        <v>5.1053558081500139</v>
      </c>
      <c r="G36" s="143">
        <v>1.1308386421000001</v>
      </c>
      <c r="H36" s="143">
        <f>R15</f>
        <v>1.1309924993</v>
      </c>
      <c r="I36" s="144">
        <f>S15</f>
        <v>0.2</v>
      </c>
      <c r="J36" s="150">
        <v>253.57999999999998</v>
      </c>
      <c r="L36" s="153"/>
      <c r="M36" s="152"/>
      <c r="N36" s="152"/>
      <c r="O36" s="152"/>
      <c r="P36" s="152"/>
      <c r="Q36" s="152"/>
      <c r="R36" s="152"/>
      <c r="S36" s="152"/>
      <c r="T36" s="152"/>
      <c r="U36" s="152"/>
    </row>
    <row r="37" spans="3:21" ht="62.25" customHeight="1" x14ac:dyDescent="0.3">
      <c r="L37" s="153"/>
      <c r="M37" s="152"/>
      <c r="N37" s="152"/>
      <c r="O37" s="152"/>
      <c r="P37" s="152"/>
      <c r="Q37" s="152"/>
      <c r="R37" s="152"/>
      <c r="S37" s="152"/>
      <c r="T37" s="152"/>
      <c r="U37" s="152"/>
    </row>
    <row r="38" spans="3:21" ht="62.25" customHeight="1" x14ac:dyDescent="0.3">
      <c r="G38" s="49"/>
      <c r="L38" s="153"/>
      <c r="M38" s="152"/>
      <c r="N38" s="152"/>
      <c r="O38" s="152"/>
      <c r="P38" s="152"/>
      <c r="Q38" s="152"/>
      <c r="R38" s="152"/>
      <c r="S38" s="152"/>
      <c r="T38" s="152"/>
      <c r="U38" s="152"/>
    </row>
    <row r="39" spans="3:21" ht="62.25" customHeight="1" x14ac:dyDescent="0.3">
      <c r="F39" s="127">
        <v>100</v>
      </c>
      <c r="L39" s="153"/>
      <c r="M39" s="152"/>
      <c r="N39" s="152"/>
      <c r="O39" s="152"/>
      <c r="P39" s="152"/>
      <c r="Q39" s="152"/>
      <c r="R39" s="152"/>
      <c r="S39" s="152"/>
      <c r="T39" s="152"/>
      <c r="U39" s="152"/>
    </row>
    <row r="40" spans="3:21" ht="62.25" hidden="1" customHeight="1" x14ac:dyDescent="0.3"/>
    <row r="41" spans="3:21" ht="62.25" hidden="1" customHeight="1" x14ac:dyDescent="0.3"/>
    <row r="42" spans="3:21" ht="62.25" hidden="1" customHeight="1" x14ac:dyDescent="0.3"/>
    <row r="43" spans="3:21" ht="62.25" hidden="1" customHeight="1" x14ac:dyDescent="0.3"/>
    <row r="44" spans="3:21" ht="62.25" hidden="1" customHeight="1" x14ac:dyDescent="0.3"/>
    <row r="45" spans="3:21" ht="62.25" hidden="1" customHeight="1" x14ac:dyDescent="0.3"/>
    <row r="46" spans="3:21" ht="62.25" hidden="1" customHeight="1" x14ac:dyDescent="0.3"/>
    <row r="47" spans="3:21" ht="62.25" hidden="1" customHeight="1" x14ac:dyDescent="0.3"/>
  </sheetData>
  <sheetProtection algorithmName="SHA-512" hashValue="r0f7xdJBC+i4cgR0X29ibwK7sF4uz3etF7DgFXIJsdh0Tu51rg97fAhbTbAV+8c+YX3GB71xootH36B8DrjlTA==" saltValue="RSqf3ZR3wbipG/bkt1VTQg=="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44077</v>
      </c>
      <c r="I4" s="118"/>
      <c r="P4" s="116" t="str">
        <f>F4</f>
        <v xml:space="preserve">Información actualizada al </v>
      </c>
      <c r="Q4" s="119"/>
      <c r="R4" s="148">
        <f>H4</f>
        <v>44077</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2020-09-10T16:13:09Z</dcterms:modified>
</cp:coreProperties>
</file>