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10. OCTU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<sst xmlns="http://schemas.openxmlformats.org/spreadsheetml/2006/main" count="217" uniqueCount="106">
  <si>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</si>
  <si>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</si>
  <si>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</si>
  <si>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</si>
  <si>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</si>
  <si>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</si>
  <si>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</si>
  <si>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</si>
  <si>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</si>
  <si>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</si>
  <si>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</si>
  <si>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</si>
  <si>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</si>
  <si>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</si>
  <si>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</si>
  <si>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</si>
  <si>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</si>
  <si>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</si>
  <si>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</si>
  <si>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</si>
  <si>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</si>
  <si>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</si>
  <si>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</si>
  <si>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</si>
  <si>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</si>
  <si>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</si>
  <si>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</si>
  <si>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</si>
  <si>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</si>
  <si>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</si>
  <si>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</si>
  <si>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</si>
  <si>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</si>
  <si>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</si>
  <si>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</si>
  <si>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</si>
  <si>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</si>
  <si>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</si>
  <si>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</si>
  <si>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</si>
  <si>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</si>
  <si>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</si>
  <si>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</si>
  <si>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</si>
  <si>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</si>
  <si>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</si>
  <si>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</si>
  <si>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</si>
  <si>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</si>
  <si>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</si>
  <si>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</si>
  <si>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</si>
  <si>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</si>
  <si>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</si>
  <si>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</si>
  <si>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</si>
  <si>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</si>
  <si>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</si>
  <si>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</si>
  <si>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</si>
  <si>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</si>
  <si>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</si>
  <si>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</si>
  <si>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</si>
  <si>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</si>
  <si>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</si>
  <si>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</si>
  <si>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</si>
  <si>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</si>
  <si>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</si>
  <si>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</si>
  <si>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</si>
  <si>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</si>
  <si>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</si>
  <si>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</si>
  <si>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</si>
  <si>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</si>
  <si>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</si>
  <si>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</si>
  <si>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</si>
  <si>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</si>
  <si>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</si>
  <si>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</si>
  <si>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</si>
  <si>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</si>
  <si>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</si>
  <si>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</si>
  <si>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</si>
  <si>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</si>
  <si>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</si>
  <si>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</si>
  <si>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</si>
  <si>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</si>
  <si>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</si>
  <si>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</si>
  <si>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</si>
  <si>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</si>
  <si>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</si>
  <si>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</si>
  <si>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</si>
  <si>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</si>
  <si>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</si>
  <si>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</si>
  <si>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</si>
  <si>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13/10/2020 (US$)</t>
  </si>
  <si>
    <t>Valor Cuota al día13/10/2020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</si>
</sst>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63059938.57</c:v>
                </c:pt>
                <c:pt idx="1">
                  <c:v>54822298.159999996</c:v>
                </c:pt>
                <c:pt idx="2">
                  <c:v>9943863.5</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13/10/2020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3.4835318870646947</c:v>
                </c:pt>
                <c:pt idx="1">
                  <c:v>3.1419335775085599</c:v>
                </c:pt>
                <c:pt idx="2">
                  <c:v>3.1660145268785023</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5.4843370374703957</c:v>
                </c:pt>
                <c:pt idx="1">
                  <c:v>4.4218670858093612</c:v>
                </c:pt>
                <c:pt idx="2">
                  <c:v>4.6707999999999998</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3.1788351174906486</c:v>
                </c:pt>
                <c:pt idx="1">
                  <c:v>3.1788351174906486</c:v>
                </c:pt>
                <c:pt idx="2">
                  <c:v>3.1788351174906486</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15188348.460000001</c:v>
                </c:pt>
                <c:pt idx="1">
                  <c:v>9589833.5199999996</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13/10/2020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5.4066080039384179</c:v>
                </c:pt>
                <c:pt idx="1">
                  <c:v>5.2417417815591394</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6.6078900119667567</c:v>
                </c:pt>
                <c:pt idx="1">
                  <c:v>5.5130999999999997</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5.305549514788507</c:v>
                </c:pt>
                <c:pt idx="1">
                  <c:v>5.305549514788507</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63059938.57</c:v>
                </c:pt>
                <c:pt idx="1">
                  <c:v>54822298.159999996</c:v>
                </c:pt>
                <c:pt idx="2">
                  <c:v>9943863.5</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3.4835318870646947</c:v>
                </c:pt>
                <c:pt idx="2">
                  <c:v>3.1419335775085599</c:v>
                </c:pt>
                <c:pt idx="3">
                  <c:v>3.1660145268785023</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5.4843370374703957</c:v>
                </c:pt>
                <c:pt idx="2">
                  <c:v>4.4218670858093612</c:v>
                </c:pt>
                <c:pt idx="3">
                  <c:v>4.6707999999999998</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3</xdr:col>
      <xdr:colOff>100851</xdr:colOff>
      <xdr:row>34</xdr:row>
      <xdr:rowOff>44824</xdr:rowOff>
    </xdr:from>
    <xdr:to>
      <xdr:col>12</xdr:col>
      <xdr:colOff>634251</xdr:colOff>
      <xdr:row>51</xdr:row>
      <xdr:rowOff>111499</xdr:rowOff>
    </xdr:to>
    <xdr:pic>
      <xdr:nvPicPr>
        <xdr:cNvPr id="10" name="Imagen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851" y="730623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403412</xdr:colOff>
      <xdr:row>6</xdr:row>
      <xdr:rowOff>33618</xdr:rowOff>
    </xdr:from>
    <xdr:to>
      <xdr:col>12</xdr:col>
      <xdr:colOff>412937</xdr:colOff>
      <xdr:row>22</xdr:row>
      <xdr:rowOff>147917</xdr:rowOff>
    </xdr:to>
    <xdr:pic>
      <xdr:nvPicPr>
        <xdr:cNvPr id="11"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412" y="1333500"/>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694765</xdr:colOff>
      <xdr:row>6</xdr:row>
      <xdr:rowOff>22412</xdr:rowOff>
    </xdr:from>
    <xdr:to>
      <xdr:col>21</xdr:col>
      <xdr:colOff>370915</xdr:colOff>
      <xdr:row>23</xdr:row>
      <xdr:rowOff>146237</xdr:rowOff>
    </xdr:to>
    <xdr:pic>
      <xdr:nvPicPr>
        <xdr:cNvPr id="12"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97236" y="1322294"/>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123264</xdr:colOff>
      <xdr:row>33</xdr:row>
      <xdr:rowOff>0</xdr:rowOff>
    </xdr:from>
    <xdr:to>
      <xdr:col>21</xdr:col>
      <xdr:colOff>542364</xdr:colOff>
      <xdr:row>50</xdr:row>
      <xdr:rowOff>123825</xdr:rowOff>
    </xdr:to>
    <xdr:pic>
      <xdr:nvPicPr>
        <xdr:cNvPr id="13" name="Imagen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87735" y="704850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rezrSDB/WX0pt2tmTWecH8LrA2WDVP4ZHAWS3OCgbP21rfxORG0M1lzj2ycG5yhtCLbMXy4xuH3lCT3ui1nyng==" saltValue="4VgX7YwdLvwFNWGv4aKQQA=="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4"/>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127826100.22999999</v>
      </c>
      <c r="U2" s="174">
        <f>Q14*(P14/T2)+Q15*(P15/T2)+Q16*(P16/T2)</f>
        <v>3.1788351174906486</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44117</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Banagrícola</v>
      </c>
      <c r="O8" s="183">
        <f>INDEX($AE$17:$AE$21,MATCH(M8,$AC$17:$AC$21,0))</f>
        <v>63059938.57</v>
      </c>
      <c r="P8" s="177"/>
      <c r="Q8" s="177"/>
      <c r="R8" s="177"/>
      <c r="S8" s="177"/>
      <c r="T8" s="179"/>
      <c r="U8" s="177"/>
      <c r="V8" s="177"/>
      <c r="AA8" s="175" t="str">
        <f>IF($AC$14=1,"$",IF($AC$14=3,"$","%"))</f>
        <v>$</v>
      </c>
      <c r="AL8" s="184"/>
    </row>
    <row r="9" spans="1:38" s="175" customFormat="1" ht="33" x14ac:dyDescent="0.3">
      <c r="A9" s="50"/>
      <c r="B9" s="51"/>
      <c r="C9" s="51"/>
      <c r="D9" s="51"/>
      <c r="E9" s="51"/>
      <c r="F9" s="51"/>
      <c r="G9" s="51"/>
      <c r="H9" s="51"/>
      <c r="I9" s="51"/>
      <c r="J9" s="51"/>
      <c r="K9" s="51"/>
      <c r="L9" s="52"/>
      <c r="M9" s="181">
        <v>2</v>
      </c>
      <c r="N9" s="182" t="str">
        <f>INDEX($AD$18:$AD$20,MATCH(M9,$AC$18:$AC$20,0))</f>
        <v>Fondo Abierto Rentable de Corto Plazo SGB</v>
      </c>
      <c r="O9" s="183">
        <f>INDEX($AE$17:$AE$21,MATCH(M9,$AC$17:$AC$21,0))</f>
        <v>54822298.159999996</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9943863.5</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9943863.5</v>
      </c>
      <c r="Q14" s="194">
        <v>3.4835318870646947</v>
      </c>
      <c r="R14" s="195">
        <v>1.0954757500000001</v>
      </c>
      <c r="S14" s="196">
        <v>2</v>
      </c>
      <c r="T14" s="197">
        <v>5.4843370374703957</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63059938.57</v>
      </c>
      <c r="Q15" s="194">
        <v>3.1419335775085599</v>
      </c>
      <c r="R15" s="195">
        <v>1.0812747700000001</v>
      </c>
      <c r="S15" s="196">
        <v>1.25</v>
      </c>
      <c r="T15" s="197">
        <v>4.4218670858093612</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54822298.159999996</v>
      </c>
      <c r="Q16" s="194">
        <v>3.1660145268785023</v>
      </c>
      <c r="R16" s="195">
        <v>1.1418945954999999</v>
      </c>
      <c r="S16" s="196">
        <v>1.4</v>
      </c>
      <c r="T16" s="197">
        <v>4.6707999999999998</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9943863.5</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3.1788351174906486</v>
      </c>
      <c r="P19" s="209">
        <f>Q14</f>
        <v>3.4835318870646947</v>
      </c>
      <c r="Q19" s="208">
        <f t="shared" ref="Q19:Q20" si="1">S14</f>
        <v>2</v>
      </c>
      <c r="R19" s="210">
        <f>T14</f>
        <v>5.4843370374703957</v>
      </c>
      <c r="S19" s="177"/>
      <c r="T19" s="177"/>
      <c r="U19" s="177"/>
      <c r="V19" s="177"/>
      <c r="AC19" s="207">
        <f>+RANK(AE19,$AE$18:$AE$20,0)+COUNTIF($AE$18:AE19,AE19)-1</f>
        <v>1</v>
      </c>
      <c r="AD19" s="204" t="s">
        <v>57</v>
      </c>
      <c r="AE19" s="205">
        <f>+INDEX(P15:S15,$AC$14)</f>
        <v>63059938.57</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3.1788351174906486</v>
      </c>
      <c r="P20" s="209">
        <f>Q15</f>
        <v>3.1419335775085599</v>
      </c>
      <c r="Q20" s="208">
        <f t="shared" si="1"/>
        <v>1.25</v>
      </c>
      <c r="R20" s="210">
        <f>T15</f>
        <v>4.4218670858093612</v>
      </c>
      <c r="S20" s="177"/>
      <c r="T20" s="177"/>
      <c r="U20" s="177"/>
      <c r="V20" s="177"/>
      <c r="AC20" s="207">
        <f>+RANK(AE20,$AE$18:$AE$20,0)+COUNTIF($AE$18:AE20,AE20)-1</f>
        <v>2</v>
      </c>
      <c r="AD20" s="204" t="s">
        <v>81</v>
      </c>
      <c r="AE20" s="205">
        <f>+INDEX(P16:S16,$AC$14)</f>
        <v>54822298.159999996</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3.1788351174906486</v>
      </c>
      <c r="P21" s="209">
        <f>Q16</f>
        <v>3.1660145268785023</v>
      </c>
      <c r="Q21" s="208">
        <f>S16</f>
        <v>1.4</v>
      </c>
      <c r="R21" s="210">
        <f>T16</f>
        <v>4.6707999999999998</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3</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44117</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44116</v>
      </c>
      <c r="H32" s="80">
        <v>44117</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9943863.5</v>
      </c>
      <c r="F33" s="88">
        <f t="shared" si="2"/>
        <v>3.4835318870646947</v>
      </c>
      <c r="G33" s="145">
        <v>1.0953732640530001</v>
      </c>
      <c r="H33" s="145">
        <f>R14</f>
        <v>1.0954757500000001</v>
      </c>
      <c r="I33" s="146">
        <f t="shared" ref="I33:I34" si="3">S14</f>
        <v>2</v>
      </c>
      <c r="J33" s="151">
        <v>6988.7296371584716</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63059938.57</v>
      </c>
      <c r="F34" s="88">
        <f t="shared" si="2"/>
        <v>3.1419335775085599</v>
      </c>
      <c r="G34" s="147">
        <v>1.0811833799999999</v>
      </c>
      <c r="H34" s="147">
        <f>R15</f>
        <v>1.0812747700000001</v>
      </c>
      <c r="I34" s="146">
        <f t="shared" si="3"/>
        <v>1.25</v>
      </c>
      <c r="J34" s="151">
        <v>26409.789999999994</v>
      </c>
      <c r="K34" s="70"/>
      <c r="L34" s="52"/>
      <c r="M34" s="174"/>
      <c r="N34" s="174"/>
      <c r="O34" s="174"/>
      <c r="P34" s="174"/>
      <c r="Q34" s="174"/>
      <c r="R34" s="174"/>
      <c r="S34" s="174"/>
      <c r="T34" s="174"/>
      <c r="U34" s="174"/>
      <c r="V34" s="174"/>
    </row>
    <row r="35" spans="1:22" ht="40.5" customHeight="1" x14ac:dyDescent="0.3">
      <c r="A35" s="50"/>
      <c r="B35" s="51"/>
      <c r="C35" s="71" t="s">
        <v>68</v>
      </c>
      <c r="D35" s="71" t="s">
        <v>13</v>
      </c>
      <c r="E35" s="69">
        <f t="shared" si="2"/>
        <v>54822298.159999996</v>
      </c>
      <c r="F35" s="88">
        <f t="shared" si="2"/>
        <v>3.1660145268785023</v>
      </c>
      <c r="G35" s="145">
        <v>1.1417973535999999</v>
      </c>
      <c r="H35" s="145">
        <f>R16</f>
        <v>1.1418945954999999</v>
      </c>
      <c r="I35" s="146">
        <f>S16</f>
        <v>1.4</v>
      </c>
      <c r="J35" s="151">
        <v>27578.28</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sMW+HlIJ47J3YHpwcAmrRLQvjq0GnRoDP9NKYZc4W2qoQtlA6q/Jxem4HkBUukkkW9kn8Z7e+leHl9cx7Q4Lw==" saltValue="d7r2qrvuIwFLb2KyWRp9Uw=="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24778181.98</v>
      </c>
      <c r="U2" s="174">
        <f>Q14*(P14/T2)+Q15*(P15/T2)</f>
        <v>5.305549514788507</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44117</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15188348.460000001</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9589833.5199999996</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49.5" x14ac:dyDescent="0.3">
      <c r="A12" s="49"/>
      <c r="B12" s="49"/>
      <c r="C12" s="51"/>
      <c r="D12" s="51"/>
      <c r="E12" s="51"/>
      <c r="F12" s="51"/>
      <c r="G12" s="51"/>
      <c r="H12" s="51"/>
      <c r="I12" s="49"/>
      <c r="J12" s="49"/>
      <c r="K12" s="49"/>
      <c r="L12" s="212"/>
      <c r="M12" s="181"/>
      <c r="N12" s="216" t="s">
        <v>2</v>
      </c>
      <c r="O12" s="216" t="s">
        <v>3</v>
      </c>
      <c r="P12" s="216" t="s">
        <v>76</v>
      </c>
      <c r="Q12" s="217" t="s">
        <v>56</v>
      </c>
      <c r="R12" s="217" t="s">
        <v>105</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9589833.5199999996</v>
      </c>
      <c r="Q14" s="177">
        <v>5.4066080039384179</v>
      </c>
      <c r="R14" s="220">
        <v>1.1373133550000001</v>
      </c>
      <c r="S14" s="221">
        <v>1.2</v>
      </c>
      <c r="T14" s="222">
        <v>6.6078900119667567</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15188348.460000001</v>
      </c>
      <c r="Q15" s="177">
        <v>5.2417417815591394</v>
      </c>
      <c r="R15" s="220">
        <v>1.1373698078000001</v>
      </c>
      <c r="S15" s="221">
        <v>0.2</v>
      </c>
      <c r="T15" s="222">
        <v>5.5130999999999997</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5.305549514788507</v>
      </c>
      <c r="P18" s="226">
        <f>Q14</f>
        <v>5.4066080039384179</v>
      </c>
      <c r="Q18" s="233">
        <f>S14</f>
        <v>1.2</v>
      </c>
      <c r="R18" s="234">
        <f>T14</f>
        <v>6.6078900119667567</v>
      </c>
      <c r="S18" s="177"/>
      <c r="T18" s="177"/>
      <c r="U18" s="177"/>
      <c r="AC18" s="235">
        <f>+RANK(AE18,$AE$18:$AE$19,0)+COUNTIF($AE$18:AE18,AE18)-1</f>
        <v>2</v>
      </c>
      <c r="AD18" s="229" t="s">
        <v>75</v>
      </c>
      <c r="AE18" s="232">
        <f>+INDEX(P14:S14,$AC$14)</f>
        <v>9589833.5199999996</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5.305549514788507</v>
      </c>
      <c r="P19" s="226">
        <f>Q15</f>
        <v>5.2417417815591394</v>
      </c>
      <c r="Q19" s="233">
        <f>S15</f>
        <v>0.2</v>
      </c>
      <c r="R19" s="234">
        <f>T15</f>
        <v>5.5130999999999997</v>
      </c>
      <c r="S19" s="177"/>
      <c r="T19" s="177"/>
      <c r="U19" s="177"/>
      <c r="AC19" s="235">
        <f>+RANK(AE19,$AE$18:$AE$19,0)+COUNTIF($AE$18:AE19,AE19)-1</f>
        <v>1</v>
      </c>
      <c r="AD19" s="229" t="s">
        <v>79</v>
      </c>
      <c r="AE19" s="232">
        <f>+INDEX(P15:S15,$AC$14)</f>
        <v>15188348.460000001</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44117</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44116</v>
      </c>
      <c r="H34" s="81">
        <v>44117</v>
      </c>
      <c r="I34" s="163"/>
      <c r="J34" s="163"/>
      <c r="L34" s="153"/>
      <c r="M34" s="152"/>
      <c r="N34" s="152"/>
      <c r="O34" s="152"/>
      <c r="P34" s="152"/>
      <c r="Q34" s="152"/>
      <c r="R34" s="152"/>
      <c r="S34" s="152"/>
      <c r="T34" s="152"/>
      <c r="U34" s="152"/>
    </row>
    <row r="35" spans="1:21" ht="62.25" customHeight="1" x14ac:dyDescent="0.3">
      <c r="C35" s="82" t="s">
        <v>11</v>
      </c>
      <c r="D35" s="83" t="s">
        <v>10</v>
      </c>
      <c r="E35" s="84">
        <f>P14</f>
        <v>9589833.5199999996</v>
      </c>
      <c r="F35" s="87">
        <f>Q14</f>
        <v>5.4066080039384179</v>
      </c>
      <c r="G35" s="143">
        <v>1.137149745466</v>
      </c>
      <c r="H35" s="143">
        <f>R14</f>
        <v>1.1373133550000001</v>
      </c>
      <c r="I35" s="144">
        <f>S14</f>
        <v>1.2</v>
      </c>
      <c r="J35" s="150">
        <v>4061.8875068852462</v>
      </c>
      <c r="L35" s="153"/>
      <c r="M35" s="152"/>
      <c r="N35" s="152"/>
      <c r="O35" s="152"/>
      <c r="P35" s="152"/>
      <c r="Q35" s="152"/>
      <c r="R35" s="152"/>
      <c r="S35" s="152"/>
      <c r="T35" s="152"/>
      <c r="U35" s="152"/>
    </row>
    <row r="36" spans="1:21" ht="62.25" customHeight="1" x14ac:dyDescent="0.3">
      <c r="C36" s="85" t="s">
        <v>14</v>
      </c>
      <c r="D36" s="86" t="s">
        <v>13</v>
      </c>
      <c r="E36" s="84">
        <f>P15</f>
        <v>15188348.460000001</v>
      </c>
      <c r="F36" s="87">
        <f>Q15</f>
        <v>5.2417417815591394</v>
      </c>
      <c r="G36" s="143">
        <v>1.1372110538</v>
      </c>
      <c r="H36" s="143">
        <f>R15</f>
        <v>1.1373698078000001</v>
      </c>
      <c r="I36" s="144">
        <f>S15</f>
        <v>0.2</v>
      </c>
      <c r="J36" s="150">
        <v>1062.81</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WLcYMlPXluxdI5LLkSDVUAgq7h3Z1hySTpJvJBMtYbeUV70s9ES6o/7+cVAdsFXpTEZ8bXto/4VrU52IbgXa/Q==" saltValue="VAie8DXyuUD2VmpiyUZefQ=="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5" activePane="bottomRight" state="frozen"/>
      <selection pane="topRight"/>
      <selection pane="bottomLeft"/>
      <selection pane="bottomRight" activeCell="P33" sqref="P33"/>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44117</v>
      </c>
      <c r="I4" s="118"/>
      <c r="P4" s="116" t="str">
        <f>F4</f>
        <v xml:space="preserve">Información actualizada al </v>
      </c>
      <c r="Q4" s="119"/>
      <c r="R4" s="148">
        <f>H4</f>
        <v>44117</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lr5wvhPofE9WWtxBcjoHTq7pbkoBuPnzVDvQnBfLb+R42/bXR/vt+1tu6HLGb3eyn4rYD2mbCGz4lZk0czUUvw==" saltValue="zAUW/99UBPYW0LSfEWvtSA=="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2020-10-21T23:20:49Z</dcterms:modified>
</cp:coreProperties>
</file>