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09. SEPTIEMBRE\"/>
    </mc:Choice>
  </mc:AlternateContent>
  <bookViews>
    <workbookView xWindow="0" yWindow="0" windowWidth="20490" windowHeight="58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<sst xmlns="http://schemas.openxmlformats.org/spreadsheetml/2006/main" count="217" uniqueCount="105">
  <si>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</si>
  <si>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</si>
  <si>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</si>
  <si>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</si>
  <si>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</si>
  <si>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</si>
  <si>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</si>
  <si>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</si>
  <si>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</si>
  <si>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</si>
  <si>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</si>
  <si>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</si>
  <si>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</si>
  <si>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</si>
  <si>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</si>
  <si>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</si>
  <si>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</si>
  <si>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</si>
  <si>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</si>
  <si>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</si>
  <si>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</si>
  <si>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</si>
  <si>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</si>
  <si>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</si>
  <si>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</si>
  <si>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</si>
  <si>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</si>
  <si>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</si>
  <si>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</si>
  <si>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</si>
  <si>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</si>
  <si>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</si>
  <si>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</si>
  <si>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</si>
  <si>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</si>
  <si>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</si>
  <si>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</si>
  <si>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</si>
  <si>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</si>
  <si>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</si>
  <si>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</si>
  <si>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</si>
  <si>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</si>
  <si>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</si>
  <si>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</si>
  <si>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</si>
  <si>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</si>
  <si>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</si>
  <si>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</si>
  <si>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</si>
  <si>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</si>
  <si>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</si>
  <si>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</si>
  <si>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</si>
  <si>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</si>
  <si>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</si>
  <si>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</si>
  <si>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</si>
  <si>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</si>
  <si>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</si>
  <si>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</si>
  <si>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</si>
  <si>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</si>
  <si>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</si>
  <si>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</si>
  <si>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</si>
  <si>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</si>
  <si>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</si>
  <si>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</si>
  <si>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</si>
  <si>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</si>
  <si>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</si>
  <si>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</si>
  <si>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</si>
  <si>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</si>
  <si>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</si>
  <si>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</si>
  <si>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</si>
  <si>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</si>
  <si>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</si>
  <si>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</si>
  <si>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</si>
  <si>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</si>
  <si>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</si>
  <si>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</si>
  <si>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</si>
  <si>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</si>
  <si>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</si>
  <si>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</si>
  <si>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</si>
  <si>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</si>
  <si>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</si>
  <si>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</si>
  <si>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</si>
  <si>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</si>
  <si>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</si>
  <si>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</si>
  <si>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</si>
  <si>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</si>
  <si>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</si>
  <si>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</si>
  <si>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</si>
  <si>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</si>
  <si>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</si>
  <si>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17/09/2020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</si>
</sst>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60289514.859999999</c:v>
                </c:pt>
                <c:pt idx="1">
                  <c:v>55999697.719999999</c:v>
                </c:pt>
                <c:pt idx="2">
                  <c:v>9382578.8200000003</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17/09/2020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3.1509209885353995</c:v>
                </c:pt>
                <c:pt idx="1">
                  <c:v>2.6748711809578607</c:v>
                </c:pt>
                <c:pt idx="2">
                  <c:v>3.1269725230216538</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5.1519618890683621</c:v>
                </c:pt>
                <c:pt idx="1">
                  <c:v>3.9552203146777432</c:v>
                </c:pt>
                <c:pt idx="2">
                  <c:v>4.6249000000000002</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2.9273028927128903</c:v>
                </c:pt>
                <c:pt idx="1">
                  <c:v>2.9273028927128903</c:v>
                </c:pt>
                <c:pt idx="2">
                  <c:v>2.9273028927128903</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15518781.890000001</c:v>
                </c:pt>
                <c:pt idx="1">
                  <c:v>9177437.4600000009</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17/09/2020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5.2763769601696264</c:v>
                </c:pt>
                <c:pt idx="1">
                  <c:v>5.383508112020019</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6.4778742677418357</c:v>
                </c:pt>
                <c:pt idx="1">
                  <c:v>5.6688000000000001</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5.3436967776537845</c:v>
                </c:pt>
                <c:pt idx="1">
                  <c:v>5.3436967776537845</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60289514.859999999</c:v>
                </c:pt>
                <c:pt idx="1">
                  <c:v>55999697.719999999</c:v>
                </c:pt>
                <c:pt idx="2">
                  <c:v>9382578.8200000003</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3.1509209885353995</c:v>
                </c:pt>
                <c:pt idx="2">
                  <c:v>2.6748711809578607</c:v>
                </c:pt>
                <c:pt idx="3">
                  <c:v>3.1269725230216538</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5.1519618890683621</c:v>
                </c:pt>
                <c:pt idx="2">
                  <c:v>3.9552203146777432</c:v>
                </c:pt>
                <c:pt idx="3">
                  <c:v>4.6249000000000002</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14</xdr:col>
      <xdr:colOff>649941</xdr:colOff>
      <xdr:row>6</xdr:row>
      <xdr:rowOff>78441</xdr:rowOff>
    </xdr:from>
    <xdr:to>
      <xdr:col>21</xdr:col>
      <xdr:colOff>326091</xdr:colOff>
      <xdr:row>23</xdr:row>
      <xdr:rowOff>202266</xdr:rowOff>
    </xdr:to>
    <xdr:pic>
      <xdr:nvPicPr>
        <xdr:cNvPr id="14" name="Imagen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52412" y="1378323"/>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33</xdr:row>
      <xdr:rowOff>56030</xdr:rowOff>
    </xdr:from>
    <xdr:to>
      <xdr:col>21</xdr:col>
      <xdr:colOff>419100</xdr:colOff>
      <xdr:row>50</xdr:row>
      <xdr:rowOff>179855</xdr:rowOff>
    </xdr:to>
    <xdr:pic>
      <xdr:nvPicPr>
        <xdr:cNvPr id="15" name="Imagen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4471" y="710453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313765</xdr:colOff>
      <xdr:row>6</xdr:row>
      <xdr:rowOff>78442</xdr:rowOff>
    </xdr:from>
    <xdr:to>
      <xdr:col>12</xdr:col>
      <xdr:colOff>323290</xdr:colOff>
      <xdr:row>22</xdr:row>
      <xdr:rowOff>192741</xdr:rowOff>
    </xdr:to>
    <xdr:pic>
      <xdr:nvPicPr>
        <xdr:cNvPr id="10" name="Imagen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99765" y="1378324"/>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100853</xdr:colOff>
      <xdr:row>33</xdr:row>
      <xdr:rowOff>11206</xdr:rowOff>
    </xdr:from>
    <xdr:to>
      <xdr:col>12</xdr:col>
      <xdr:colOff>634253</xdr:colOff>
      <xdr:row>50</xdr:row>
      <xdr:rowOff>77881</xdr:rowOff>
    </xdr:to>
    <xdr:pic>
      <xdr:nvPicPr>
        <xdr:cNvPr id="11" name="Imagen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6853" y="705970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4"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4Abr813j539MTTt4H+lkc2eI/wrdpuNG4TMeLwN9tMAKS919CPtUiAkSobHfD72QnBv8lQaf6C4Gs75Wibg2yg==" saltValue="GqQI3FwpXdIn8U0WcAZpIw=="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topLeftCell="A28" zoomScale="85" zoomScaleNormal="85" workbookViewId="0">
      <selection activeCell="M1" sqref="M1:XFD34"/>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125671791.40000001</v>
      </c>
      <c r="U2" s="174">
        <f>Q14*(P14/T2)+Q15*(P15/T2)+Q16*(P16/T2)</f>
        <v>2.9273028927128903</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44091</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Rentable de Corto Plazo SGB</v>
      </c>
      <c r="O8" s="183">
        <f>INDEX($AE$17:$AE$21,MATCH(M8,$AC$17:$AC$21,0))</f>
        <v>60289514.859999999</v>
      </c>
      <c r="P8" s="177"/>
      <c r="Q8" s="177"/>
      <c r="R8" s="177"/>
      <c r="S8" s="177"/>
      <c r="T8" s="179"/>
      <c r="U8" s="177"/>
      <c r="V8" s="177"/>
      <c r="AA8" s="175" t="str">
        <f>IF($AC$14=1,"$",IF($AC$14=3,"$","%"))</f>
        <v>$</v>
      </c>
      <c r="AL8" s="184"/>
    </row>
    <row r="9" spans="1:38" s="175" customFormat="1" x14ac:dyDescent="0.3">
      <c r="A9" s="50"/>
      <c r="B9" s="51"/>
      <c r="C9" s="51"/>
      <c r="D9" s="51"/>
      <c r="E9" s="51"/>
      <c r="F9" s="51"/>
      <c r="G9" s="51"/>
      <c r="H9" s="51"/>
      <c r="I9" s="51"/>
      <c r="J9" s="51"/>
      <c r="K9" s="51"/>
      <c r="L9" s="52"/>
      <c r="M9" s="181">
        <v>2</v>
      </c>
      <c r="N9" s="182" t="str">
        <f>INDEX($AD$18:$AD$20,MATCH(M9,$AC$18:$AC$20,0))</f>
        <v>Fondo Abierto Banagrícola</v>
      </c>
      <c r="O9" s="183">
        <f>INDEX($AE$17:$AE$21,MATCH(M9,$AC$17:$AC$21,0))</f>
        <v>55999697.719999999</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9382578.8200000003</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33"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9382578.8200000003</v>
      </c>
      <c r="Q14" s="194">
        <v>3.1509209885353995</v>
      </c>
      <c r="R14" s="195">
        <v>1.092938545</v>
      </c>
      <c r="S14" s="196">
        <v>2</v>
      </c>
      <c r="T14" s="197">
        <v>5.1519618890683621</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55999697.719999999</v>
      </c>
      <c r="Q15" s="194">
        <v>2.6748711809578607</v>
      </c>
      <c r="R15" s="195">
        <v>1.0791594</v>
      </c>
      <c r="S15" s="196">
        <v>1.25</v>
      </c>
      <c r="T15" s="197">
        <v>3.9552203146777432</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60289514.859999999</v>
      </c>
      <c r="Q16" s="194">
        <v>3.1269725230216538</v>
      </c>
      <c r="R16" s="195">
        <v>1.1393534238</v>
      </c>
      <c r="S16" s="196">
        <v>1.4</v>
      </c>
      <c r="T16" s="197">
        <v>4.6249000000000002</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9382578.8200000003</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2.9273028927128903</v>
      </c>
      <c r="P19" s="209">
        <f>Q14</f>
        <v>3.1509209885353995</v>
      </c>
      <c r="Q19" s="208">
        <f t="shared" ref="Q19:Q20" si="1">S14</f>
        <v>2</v>
      </c>
      <c r="R19" s="210">
        <f>T14</f>
        <v>5.1519618890683621</v>
      </c>
      <c r="S19" s="177"/>
      <c r="T19" s="177"/>
      <c r="U19" s="177"/>
      <c r="V19" s="177"/>
      <c r="AC19" s="207">
        <f>+RANK(AE19,$AE$18:$AE$20,0)+COUNTIF($AE$18:AE19,AE19)-1</f>
        <v>2</v>
      </c>
      <c r="AD19" s="204" t="s">
        <v>57</v>
      </c>
      <c r="AE19" s="205">
        <f>+INDEX(P15:S15,$AC$14)</f>
        <v>55999697.719999999</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2.9273028927128903</v>
      </c>
      <c r="P20" s="209">
        <f>Q15</f>
        <v>2.6748711809578607</v>
      </c>
      <c r="Q20" s="208">
        <f t="shared" si="1"/>
        <v>1.25</v>
      </c>
      <c r="R20" s="210">
        <f>T15</f>
        <v>3.9552203146777432</v>
      </c>
      <c r="S20" s="177"/>
      <c r="T20" s="177"/>
      <c r="U20" s="177"/>
      <c r="V20" s="177"/>
      <c r="AC20" s="207">
        <f>+RANK(AE20,$AE$18:$AE$20,0)+COUNTIF($AE$18:AE20,AE20)-1</f>
        <v>1</v>
      </c>
      <c r="AD20" s="204" t="s">
        <v>81</v>
      </c>
      <c r="AE20" s="205">
        <f>+INDEX(P16:S16,$AC$14)</f>
        <v>60289514.859999999</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2.9273028927128903</v>
      </c>
      <c r="P21" s="209">
        <f>Q16</f>
        <v>3.1269725230216538</v>
      </c>
      <c r="Q21" s="208">
        <f>S16</f>
        <v>1.4</v>
      </c>
      <c r="R21" s="210">
        <f>T16</f>
        <v>4.6249000000000002</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4</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44091</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44090</v>
      </c>
      <c r="H32" s="80">
        <v>44091</v>
      </c>
      <c r="I32" s="78" t="s">
        <v>88</v>
      </c>
      <c r="J32" s="78" t="s">
        <v>90</v>
      </c>
      <c r="K32" s="54"/>
      <c r="L32" s="52"/>
      <c r="M32" s="177"/>
      <c r="N32" s="177"/>
      <c r="O32" s="177"/>
      <c r="P32" s="177"/>
      <c r="Q32" s="177"/>
      <c r="R32" s="177"/>
      <c r="S32" s="177"/>
      <c r="T32" s="177"/>
      <c r="U32" s="177"/>
      <c r="V32" s="177"/>
    </row>
    <row r="33" spans="1:22" s="175" customFormat="1" ht="40.5" customHeight="1" x14ac:dyDescent="0.3">
      <c r="A33" s="50"/>
      <c r="B33" s="51"/>
      <c r="C33" s="68" t="s">
        <v>66</v>
      </c>
      <c r="D33" s="68" t="s">
        <v>10</v>
      </c>
      <c r="E33" s="69">
        <f t="shared" ref="E33:F35" si="2">P14</f>
        <v>9382578.8200000003</v>
      </c>
      <c r="F33" s="88">
        <f t="shared" si="2"/>
        <v>3.1509209885353995</v>
      </c>
      <c r="G33" s="145">
        <v>1.092845909</v>
      </c>
      <c r="H33" s="145">
        <f>R14</f>
        <v>1.092938545</v>
      </c>
      <c r="I33" s="146">
        <f t="shared" ref="I33:I34" si="3">S14</f>
        <v>2</v>
      </c>
      <c r="J33" s="151">
        <v>8677.3506420765043</v>
      </c>
      <c r="K33" s="70"/>
      <c r="L33" s="52"/>
      <c r="M33" s="174"/>
      <c r="N33" s="174"/>
      <c r="O33" s="174"/>
      <c r="P33" s="174"/>
      <c r="Q33" s="174"/>
      <c r="R33" s="174"/>
      <c r="S33" s="174"/>
      <c r="T33" s="174"/>
      <c r="U33" s="174"/>
      <c r="V33" s="174"/>
    </row>
    <row r="34" spans="1:22" s="175" customFormat="1" ht="40.5" customHeight="1" x14ac:dyDescent="0.3">
      <c r="A34" s="50"/>
      <c r="B34" s="51"/>
      <c r="C34" s="71" t="s">
        <v>67</v>
      </c>
      <c r="D34" s="71" t="s">
        <v>8</v>
      </c>
      <c r="E34" s="69">
        <f t="shared" si="2"/>
        <v>55999697.719999999</v>
      </c>
      <c r="F34" s="88">
        <f t="shared" si="2"/>
        <v>2.6748711809578607</v>
      </c>
      <c r="G34" s="147">
        <v>1.07908157</v>
      </c>
      <c r="H34" s="147">
        <f>R15</f>
        <v>1.0791594</v>
      </c>
      <c r="I34" s="146">
        <f t="shared" si="3"/>
        <v>1.25</v>
      </c>
      <c r="J34" s="151">
        <v>32950.639999999992</v>
      </c>
      <c r="K34" s="70"/>
      <c r="L34" s="52"/>
      <c r="M34" s="174"/>
      <c r="N34" s="174"/>
      <c r="O34" s="174"/>
      <c r="P34" s="174"/>
      <c r="Q34" s="174"/>
      <c r="R34" s="174"/>
      <c r="S34" s="174"/>
      <c r="T34" s="174"/>
      <c r="U34" s="174"/>
      <c r="V34" s="174"/>
    </row>
    <row r="35" spans="1:22" ht="40.5" customHeight="1" x14ac:dyDescent="0.3">
      <c r="A35" s="50"/>
      <c r="B35" s="51"/>
      <c r="C35" s="71" t="s">
        <v>68</v>
      </c>
      <c r="D35" s="71" t="s">
        <v>13</v>
      </c>
      <c r="E35" s="69">
        <f t="shared" si="2"/>
        <v>60289514.859999999</v>
      </c>
      <c r="F35" s="88">
        <f t="shared" si="2"/>
        <v>3.1269725230216538</v>
      </c>
      <c r="G35" s="145">
        <v>1.1392575764999999</v>
      </c>
      <c r="H35" s="145">
        <f>R16</f>
        <v>1.1393534238</v>
      </c>
      <c r="I35" s="146">
        <f>S16</f>
        <v>1.4</v>
      </c>
      <c r="J35" s="151">
        <v>39621.449999999997</v>
      </c>
      <c r="K35" s="70"/>
      <c r="M35" s="152"/>
      <c r="N35" s="152"/>
      <c r="O35" s="152"/>
      <c r="P35" s="152"/>
      <c r="Q35" s="152"/>
      <c r="R35" s="152"/>
      <c r="S35" s="152"/>
      <c r="T35" s="152"/>
      <c r="U35" s="152"/>
      <c r="V35" s="152"/>
    </row>
    <row r="36" spans="1:22" x14ac:dyDescent="0.3">
      <c r="A36" s="50"/>
      <c r="B36" s="51"/>
      <c r="I36" s="51"/>
      <c r="J36" s="51"/>
      <c r="K36" s="51"/>
      <c r="M36" s="152"/>
      <c r="N36" s="152"/>
      <c r="O36" s="152"/>
      <c r="P36" s="152"/>
      <c r="Q36" s="152"/>
      <c r="R36" s="152"/>
      <c r="S36" s="152"/>
      <c r="T36" s="152"/>
      <c r="U36" s="152"/>
      <c r="V36" s="152"/>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dstSO3backIgBIVM2jiVmwf3C3Ucvr+kEOYSRkWOvJseXXFl4TmoYV2xq1qds6uFybyqz8+4srlMmqeGBV8yeg==" saltValue="IlLtag+BWXFAwXQ6dBXTOQ=="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L1" sqref="L1:XFD35"/>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24696219.350000001</v>
      </c>
      <c r="U2" s="174">
        <f>Q14*(P14/T2)+Q15*(P15/T2)</f>
        <v>5.3436967776537845</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44091</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15518781.890000001</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9177437.4600000009</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33" x14ac:dyDescent="0.3">
      <c r="A12" s="49"/>
      <c r="B12" s="49"/>
      <c r="C12" s="51"/>
      <c r="D12" s="51"/>
      <c r="E12" s="51"/>
      <c r="F12" s="51"/>
      <c r="G12" s="51"/>
      <c r="H12" s="51"/>
      <c r="I12" s="49"/>
      <c r="J12" s="49"/>
      <c r="K12" s="49"/>
      <c r="L12" s="212"/>
      <c r="M12" s="181"/>
      <c r="N12" s="216" t="s">
        <v>2</v>
      </c>
      <c r="O12" s="216" t="s">
        <v>3</v>
      </c>
      <c r="P12" s="216" t="s">
        <v>76</v>
      </c>
      <c r="Q12" s="217" t="s">
        <v>56</v>
      </c>
      <c r="R12" s="217" t="s">
        <v>104</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9177437.4600000009</v>
      </c>
      <c r="Q14" s="177">
        <v>5.2763769601696264</v>
      </c>
      <c r="R14" s="220">
        <v>1.1331172620000001</v>
      </c>
      <c r="S14" s="221">
        <v>1.2</v>
      </c>
      <c r="T14" s="222">
        <v>6.4778742677418357</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15518781.890000001</v>
      </c>
      <c r="Q15" s="177">
        <v>5.383508112020019</v>
      </c>
      <c r="R15" s="220">
        <v>1.1331923363</v>
      </c>
      <c r="S15" s="221">
        <v>0.2</v>
      </c>
      <c r="T15" s="222">
        <v>5.6688000000000001</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5.3436967776537845</v>
      </c>
      <c r="P18" s="226">
        <f>Q14</f>
        <v>5.2763769601696264</v>
      </c>
      <c r="Q18" s="233">
        <f>S14</f>
        <v>1.2</v>
      </c>
      <c r="R18" s="234">
        <f>T14</f>
        <v>6.4778742677418357</v>
      </c>
      <c r="S18" s="177"/>
      <c r="T18" s="177"/>
      <c r="U18" s="177"/>
      <c r="AC18" s="235">
        <f>+RANK(AE18,$AE$18:$AE$19,0)+COUNTIF($AE$18:AE18,AE18)-1</f>
        <v>2</v>
      </c>
      <c r="AD18" s="229" t="s">
        <v>75</v>
      </c>
      <c r="AE18" s="232">
        <f>+INDEX(P14:S14,$AC$14)</f>
        <v>9177437.4600000009</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5.3436967776537845</v>
      </c>
      <c r="P19" s="226">
        <f>Q15</f>
        <v>5.383508112020019</v>
      </c>
      <c r="Q19" s="233">
        <f>S15</f>
        <v>0.2</v>
      </c>
      <c r="R19" s="234">
        <f>T15</f>
        <v>5.6688000000000001</v>
      </c>
      <c r="S19" s="177"/>
      <c r="T19" s="177"/>
      <c r="U19" s="177"/>
      <c r="AC19" s="235">
        <f>+RANK(AE19,$AE$18:$AE$19,0)+COUNTIF($AE$18:AE19,AE19)-1</f>
        <v>1</v>
      </c>
      <c r="AD19" s="229" t="s">
        <v>79</v>
      </c>
      <c r="AE19" s="232">
        <f>+INDEX(P15:S15,$AC$14)</f>
        <v>15518781.890000001</v>
      </c>
      <c r="AF19" s="230" t="e">
        <f>RANK('Fdos Corto Plazo'!P14,P$14:P$17)</f>
        <v>#N/A</v>
      </c>
      <c r="AG19" s="230">
        <f>RANK(Q14,Q$13:Q$17)</f>
        <v>2</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44091</v>
      </c>
      <c r="G31" s="49"/>
      <c r="H31" s="49"/>
      <c r="I31" s="49"/>
      <c r="J31" s="49"/>
      <c r="K31" s="49"/>
      <c r="L31" s="212"/>
      <c r="M31" s="177"/>
      <c r="N31" s="177"/>
      <c r="O31" s="177"/>
      <c r="P31" s="177"/>
      <c r="Q31" s="177"/>
      <c r="R31" s="177"/>
      <c r="S31" s="177"/>
      <c r="T31" s="177"/>
      <c r="U31" s="177"/>
    </row>
    <row r="32" spans="1:35" s="175" customFormat="1" ht="14.25" customHeight="1" thickBot="1" x14ac:dyDescent="0.35">
      <c r="A32" s="49"/>
      <c r="B32" s="49"/>
      <c r="C32" s="49"/>
      <c r="D32" s="49"/>
      <c r="E32" s="49"/>
      <c r="F32" s="49"/>
      <c r="G32" s="49"/>
      <c r="H32" s="49"/>
      <c r="I32" s="49"/>
      <c r="J32" s="49"/>
      <c r="K32" s="49"/>
      <c r="L32" s="212"/>
      <c r="M32" s="174"/>
      <c r="N32" s="174"/>
      <c r="O32" s="174"/>
      <c r="P32" s="174"/>
      <c r="Q32" s="174"/>
      <c r="R32" s="174"/>
      <c r="S32" s="174"/>
      <c r="T32" s="174"/>
      <c r="U32" s="174"/>
    </row>
    <row r="33" spans="1:21" s="175" customFormat="1" ht="21.75" customHeight="1" x14ac:dyDescent="0.3">
      <c r="A33" s="49"/>
      <c r="B33" s="49"/>
      <c r="C33" s="162" t="s">
        <v>2</v>
      </c>
      <c r="D33" s="162" t="s">
        <v>3</v>
      </c>
      <c r="E33" s="162" t="s">
        <v>4</v>
      </c>
      <c r="F33" s="162" t="s">
        <v>24</v>
      </c>
      <c r="G33" s="126" t="s">
        <v>91</v>
      </c>
      <c r="H33" s="126" t="s">
        <v>86</v>
      </c>
      <c r="I33" s="162" t="s">
        <v>59</v>
      </c>
      <c r="J33" s="162" t="s">
        <v>92</v>
      </c>
      <c r="K33" s="49"/>
      <c r="L33" s="212"/>
      <c r="M33" s="174"/>
      <c r="N33" s="174"/>
      <c r="O33" s="174"/>
      <c r="P33" s="174"/>
      <c r="Q33" s="174"/>
      <c r="R33" s="174"/>
      <c r="S33" s="174"/>
      <c r="T33" s="174"/>
      <c r="U33" s="174"/>
    </row>
    <row r="34" spans="1:21" s="175" customFormat="1" ht="21.75" customHeight="1" thickBot="1" x14ac:dyDescent="0.35">
      <c r="A34" s="49"/>
      <c r="B34" s="49"/>
      <c r="C34" s="163"/>
      <c r="D34" s="163"/>
      <c r="E34" s="163"/>
      <c r="F34" s="164"/>
      <c r="G34" s="81">
        <f>H34-1</f>
        <v>44090</v>
      </c>
      <c r="H34" s="81">
        <v>44091</v>
      </c>
      <c r="I34" s="163"/>
      <c r="J34" s="163"/>
      <c r="K34" s="49"/>
      <c r="L34" s="212"/>
      <c r="M34" s="174"/>
      <c r="N34" s="174"/>
      <c r="O34" s="174"/>
      <c r="P34" s="174"/>
      <c r="Q34" s="174"/>
      <c r="R34" s="174"/>
      <c r="S34" s="174"/>
      <c r="T34" s="174"/>
      <c r="U34" s="174"/>
    </row>
    <row r="35" spans="1:21" s="175" customFormat="1" ht="62.25" customHeight="1" x14ac:dyDescent="0.3">
      <c r="A35" s="49"/>
      <c r="B35" s="49"/>
      <c r="C35" s="82" t="s">
        <v>11</v>
      </c>
      <c r="D35" s="83" t="s">
        <v>10</v>
      </c>
      <c r="E35" s="84">
        <f>P14</f>
        <v>9177437.4600000009</v>
      </c>
      <c r="F35" s="87">
        <f>Q14</f>
        <v>5.2763769601696264</v>
      </c>
      <c r="G35" s="143">
        <v>1.1329580829999999</v>
      </c>
      <c r="H35" s="143">
        <f>R14</f>
        <v>1.1331172620000001</v>
      </c>
      <c r="I35" s="144">
        <f>S14</f>
        <v>1.2</v>
      </c>
      <c r="J35" s="150">
        <v>5074.6097691803288</v>
      </c>
      <c r="K35" s="49"/>
      <c r="L35" s="212"/>
      <c r="M35" s="174"/>
      <c r="N35" s="174"/>
      <c r="O35" s="174"/>
      <c r="P35" s="174"/>
      <c r="Q35" s="174"/>
      <c r="R35" s="174"/>
      <c r="S35" s="174"/>
      <c r="T35" s="174"/>
      <c r="U35" s="174"/>
    </row>
    <row r="36" spans="1:21" ht="62.25" customHeight="1" x14ac:dyDescent="0.3">
      <c r="C36" s="85" t="s">
        <v>14</v>
      </c>
      <c r="D36" s="86" t="s">
        <v>13</v>
      </c>
      <c r="E36" s="84">
        <f>P15</f>
        <v>15518781.890000001</v>
      </c>
      <c r="F36" s="87">
        <f>Q15</f>
        <v>5.383508112020019</v>
      </c>
      <c r="G36" s="143">
        <v>1.1330299981</v>
      </c>
      <c r="H36" s="143">
        <f>R15</f>
        <v>1.1331923363</v>
      </c>
      <c r="I36" s="144">
        <f>S15</f>
        <v>0.2</v>
      </c>
      <c r="J36" s="150">
        <v>1439.6700000000003</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m8jNUSfsJ7/xHogdYZyM2n4HV2Ky3AZYaE5Vi6oUP7jzLp7HytM2oEutHSKCeKlqkzcY8cANSOMABKMK+mk1FQ==" saltValue="6125pa7X7+Oun53nammaCg=="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2" activePane="bottomRight" state="frozen"/>
      <selection pane="topRight"/>
      <selection pane="bottomLeft"/>
      <selection pane="bottomRight" activeCell="E34" sqref="E34"/>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44091</v>
      </c>
      <c r="I4" s="118"/>
      <c r="P4" s="116" t="str">
        <f>F4</f>
        <v xml:space="preserve">Información actualizada al </v>
      </c>
      <c r="Q4" s="119"/>
      <c r="R4" s="148">
        <f>H4</f>
        <v>44091</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8sLUnL0Lg2ezXgk90CHRxRNiXcgpo7VLp9tqVStsMCSsKRR+EjX/YQftfccH/qd3yyfA8dIJ72FuvOFyBerIfA==" saltValue="60RvGtr7eGFoPaiD0qouBg=="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2020-09-21T22:25:54Z</dcterms:modified>
</cp:coreProperties>
</file>