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96-2022\Estadísticas\Mercado_Accionario\"/>
    </mc:Choice>
  </mc:AlternateContent>
  <bookViews>
    <workbookView xWindow="0" yWindow="0" windowWidth="20490" windowHeight="7020" activeTab="13"/>
  </bookViews>
  <sheets>
    <sheet name="2011" sheetId="3" r:id="rId1"/>
    <sheet name="2012" sheetId="7" r:id="rId2"/>
    <sheet name="Hoja1" sheetId="5" state="hidden" r:id="rId3"/>
    <sheet name="Hoja2" sheetId="6" state="hidden" r:id="rId4"/>
    <sheet name="2013" sheetId="9" r:id="rId5"/>
    <sheet name="2014" sheetId="10" r:id="rId6"/>
    <sheet name="2015" sheetId="11" r:id="rId7"/>
    <sheet name="2016" sheetId="12" r:id="rId8"/>
    <sheet name="2017" sheetId="14" r:id="rId9"/>
    <sheet name="2018" sheetId="13" r:id="rId10"/>
    <sheet name="2019" sheetId="15" r:id="rId11"/>
    <sheet name="2020" sheetId="16" r:id="rId12"/>
    <sheet name="2021" sheetId="17" r:id="rId13"/>
    <sheet name="2022" sheetId="18" r:id="rId14"/>
  </sheets>
  <definedNames>
    <definedName name="_xlnm.Print_Area" localSheetId="0">'2011'!$A$1:$I$73</definedName>
    <definedName name="_xlnm.Print_Area" localSheetId="1">'2012'!$A$1:$I$59</definedName>
    <definedName name="_xlnm.Print_Area" localSheetId="4">'2013'!$A$1:$H$55</definedName>
    <definedName name="_xlnm.Print_Area" localSheetId="5">'2014'!$A$1:$H$66</definedName>
    <definedName name="_xlnm.Print_Area" localSheetId="6">'2015'!$A$1:$H$100</definedName>
    <definedName name="_xlnm.Print_Area" localSheetId="7">'2016'!$A$1:$H$105</definedName>
    <definedName name="_xlnm.Print_Area" localSheetId="8">'2017'!$A$1:$H$97</definedName>
    <definedName name="_xlnm.Print_Area" localSheetId="9">'2018'!$A$1:$H$97</definedName>
  </definedNames>
  <calcPr calcId="162913"/>
</workbook>
</file>

<file path=xl/calcChain.xml><?xml version="1.0" encoding="utf-8"?>
<calcChain xmlns="http://schemas.openxmlformats.org/spreadsheetml/2006/main">
  <c r="D14" i="18" l="1"/>
  <c r="D12" i="18"/>
  <c r="D13" i="18"/>
  <c r="D11" i="18"/>
  <c r="D23" i="18" l="1"/>
  <c r="D16" i="18"/>
  <c r="D22" i="18" l="1"/>
  <c r="D21" i="18"/>
  <c r="D20" i="18"/>
  <c r="D18" i="18"/>
  <c r="D17" i="18"/>
  <c r="D13" i="17" l="1"/>
  <c r="D12" i="17"/>
  <c r="D11" i="17"/>
  <c r="D19" i="17" l="1"/>
  <c r="D16" i="17"/>
  <c r="D17" i="17"/>
  <c r="D18" i="17"/>
  <c r="D15" i="17"/>
  <c r="D36" i="17" l="1"/>
  <c r="D30" i="17"/>
  <c r="D22" i="17"/>
  <c r="D23" i="17"/>
  <c r="D24" i="17"/>
  <c r="D25" i="17"/>
  <c r="D26" i="17"/>
  <c r="D27" i="17"/>
  <c r="D28" i="17"/>
  <c r="D29" i="17"/>
  <c r="D21" i="17"/>
  <c r="D33" i="17" l="1"/>
  <c r="D34" i="17"/>
  <c r="D35" i="17"/>
  <c r="D32" i="17"/>
  <c r="D45" i="17" l="1"/>
  <c r="D39" i="17"/>
  <c r="D40" i="17"/>
  <c r="D41" i="17"/>
  <c r="D42" i="17"/>
  <c r="D43" i="17"/>
  <c r="D44" i="17"/>
  <c r="D38" i="17"/>
  <c r="D52" i="17" l="1"/>
  <c r="D51" i="17"/>
  <c r="D48" i="17"/>
  <c r="D49" i="17"/>
  <c r="D50" i="17"/>
  <c r="D47" i="17"/>
  <c r="D64" i="17" l="1"/>
  <c r="D55" i="17"/>
  <c r="D56" i="17"/>
  <c r="D57" i="17"/>
  <c r="D58" i="17"/>
  <c r="D59" i="17"/>
  <c r="D60" i="17"/>
  <c r="D61" i="17"/>
  <c r="D62" i="17"/>
  <c r="D63" i="17"/>
  <c r="D54" i="17"/>
  <c r="D81" i="17" l="1"/>
  <c r="D74" i="17"/>
  <c r="D67" i="17"/>
  <c r="D68" i="17"/>
  <c r="D69" i="17"/>
  <c r="D70" i="17"/>
  <c r="D71" i="17"/>
  <c r="D72" i="17"/>
  <c r="D73" i="17"/>
  <c r="D76" i="17"/>
  <c r="D66" i="17"/>
  <c r="D80" i="17" l="1"/>
  <c r="D77" i="17"/>
  <c r="D78" i="17"/>
  <c r="D79" i="17"/>
  <c r="D90" i="17"/>
  <c r="D89" i="17"/>
  <c r="D83" i="17"/>
  <c r="D84" i="17"/>
  <c r="D85" i="17"/>
  <c r="D86" i="17"/>
  <c r="D87" i="17"/>
  <c r="D88" i="17"/>
  <c r="D96" i="17" l="1"/>
  <c r="D93" i="17"/>
  <c r="D94" i="17"/>
  <c r="D95" i="17"/>
  <c r="D92" i="17"/>
  <c r="D100" i="17" l="1"/>
  <c r="D99" i="17"/>
  <c r="D98" i="17"/>
  <c r="D17" i="16" l="1"/>
  <c r="D18" i="16"/>
  <c r="D31" i="16"/>
  <c r="D23" i="16"/>
  <c r="D12" i="16"/>
  <c r="D13" i="16"/>
  <c r="D14" i="16"/>
  <c r="D15" i="16"/>
  <c r="D16" i="16"/>
  <c r="D11" i="16"/>
  <c r="D22" i="16" l="1"/>
  <c r="D21" i="16"/>
  <c r="D20" i="16"/>
  <c r="D38" i="16" l="1"/>
  <c r="D30" i="16"/>
  <c r="D25" i="16"/>
  <c r="D26" i="16"/>
  <c r="D27" i="16"/>
  <c r="D28" i="16"/>
  <c r="D29" i="16"/>
  <c r="D33" i="16" l="1"/>
  <c r="D34" i="16"/>
  <c r="D35" i="16"/>
  <c r="D36" i="16"/>
  <c r="D37" i="16"/>
  <c r="D40" i="16" l="1"/>
  <c r="D44" i="16"/>
  <c r="D43" i="16"/>
  <c r="D42" i="16"/>
  <c r="D41" i="16"/>
  <c r="D45" i="16" l="1"/>
  <c r="D51" i="16"/>
  <c r="D48" i="16" l="1"/>
  <c r="D49" i="16"/>
  <c r="D50" i="16"/>
  <c r="D47" i="16"/>
  <c r="D56" i="16"/>
  <c r="D54" i="16"/>
  <c r="D55" i="16"/>
  <c r="D57" i="16"/>
  <c r="D53" i="16"/>
  <c r="D58" i="16" l="1"/>
  <c r="D64" i="16"/>
  <c r="D68" i="16"/>
  <c r="D67" i="16"/>
  <c r="D60" i="16"/>
  <c r="D63" i="16"/>
  <c r="D62" i="16"/>
  <c r="D61" i="16"/>
  <c r="D71" i="16"/>
  <c r="D72" i="16"/>
  <c r="D73" i="16"/>
  <c r="D74" i="16"/>
  <c r="D75" i="16"/>
  <c r="D76" i="16"/>
  <c r="I15" i="14"/>
  <c r="D14" i="14"/>
  <c r="D80" i="16"/>
  <c r="D81" i="16"/>
  <c r="D82" i="16"/>
  <c r="D83" i="16"/>
  <c r="D84" i="16"/>
  <c r="D85" i="16"/>
  <c r="D95" i="16"/>
  <c r="D79" i="16"/>
  <c r="D89" i="16"/>
  <c r="D90" i="16"/>
  <c r="D91" i="16"/>
  <c r="D92" i="16"/>
  <c r="D93" i="16"/>
  <c r="D94" i="16"/>
  <c r="D88" i="16"/>
  <c r="D12" i="15"/>
  <c r="D15" i="15"/>
  <c r="D14" i="15"/>
  <c r="D11" i="15"/>
  <c r="D17" i="15"/>
  <c r="D23" i="15"/>
  <c r="D28" i="15"/>
  <c r="D18" i="15"/>
  <c r="D19" i="15"/>
  <c r="D20" i="15"/>
  <c r="D21" i="15" l="1"/>
  <c r="D69" i="16"/>
  <c r="D65" i="16"/>
  <c r="D86" i="16"/>
  <c r="D77" i="16"/>
  <c r="D96" i="16"/>
  <c r="E26" i="15"/>
  <c r="F26" i="15"/>
  <c r="G26" i="15"/>
  <c r="H26" i="15"/>
  <c r="D24" i="15"/>
  <c r="D25" i="15"/>
  <c r="D29" i="15"/>
  <c r="D31" i="15"/>
  <c r="D32" i="15"/>
  <c r="E36" i="15"/>
  <c r="D26" i="15" l="1"/>
  <c r="D38" i="15"/>
  <c r="D39" i="15"/>
  <c r="D49" i="15"/>
  <c r="D45" i="15"/>
  <c r="D46" i="15"/>
  <c r="D50" i="15"/>
  <c r="D13" i="13"/>
  <c r="D17" i="13"/>
  <c r="D14" i="13"/>
  <c r="D21" i="13"/>
  <c r="D18" i="13"/>
  <c r="D24" i="13"/>
  <c r="E30" i="13"/>
  <c r="D25" i="13"/>
  <c r="D26" i="13"/>
  <c r="D27" i="13"/>
  <c r="D28" i="13"/>
  <c r="D29" i="13"/>
  <c r="E35" i="13"/>
  <c r="D34" i="13"/>
  <c r="D33" i="13"/>
  <c r="D40" i="13"/>
  <c r="D37" i="13"/>
  <c r="D32" i="13"/>
  <c r="D19" i="13" l="1"/>
  <c r="D47" i="15"/>
  <c r="D15" i="13"/>
  <c r="D30" i="13"/>
  <c r="D35" i="13"/>
  <c r="E38" i="13"/>
  <c r="D38" i="13"/>
  <c r="D43" i="13"/>
  <c r="D42" i="13"/>
  <c r="D41" i="13"/>
  <c r="D48" i="13"/>
  <c r="D47" i="13"/>
  <c r="D46" i="13"/>
  <c r="D54" i="13"/>
  <c r="D53" i="13"/>
  <c r="D52" i="13"/>
  <c r="D51" i="13"/>
  <c r="D11" i="14"/>
  <c r="D12" i="14"/>
  <c r="D13" i="14"/>
  <c r="D17" i="14"/>
  <c r="D19" i="14" s="1"/>
  <c r="D18" i="14"/>
  <c r="D21" i="14"/>
  <c r="D22" i="14" s="1"/>
  <c r="E22" i="14"/>
  <c r="D24" i="14"/>
  <c r="D25" i="14"/>
  <c r="D26" i="14"/>
  <c r="E27" i="14"/>
  <c r="D29" i="14"/>
  <c r="D30" i="14" s="1"/>
  <c r="E30" i="14"/>
  <c r="D33" i="14"/>
  <c r="D34" i="14"/>
  <c r="E35" i="14"/>
  <c r="D37" i="14"/>
  <c r="D38" i="14"/>
  <c r="D44" i="14"/>
  <c r="D45" i="14" s="1"/>
  <c r="E45" i="14"/>
  <c r="D47" i="14"/>
  <c r="D48" i="14"/>
  <c r="E49" i="14"/>
  <c r="D52" i="14"/>
  <c r="D53" i="14"/>
  <c r="D54" i="14"/>
  <c r="D57" i="14"/>
  <c r="D58" i="14"/>
  <c r="E59" i="14"/>
  <c r="D49" i="14" l="1"/>
  <c r="D44" i="13"/>
  <c r="D59" i="14"/>
  <c r="D49" i="13"/>
  <c r="D39" i="14"/>
  <c r="D55" i="14"/>
  <c r="D15" i="14"/>
  <c r="D35" i="14"/>
  <c r="D27" i="14"/>
  <c r="D55" i="13"/>
  <c r="D58" i="13"/>
  <c r="D57" i="13"/>
  <c r="D59" i="13" s="1"/>
  <c r="E59" i="13"/>
  <c r="E14" i="12"/>
  <c r="D13" i="12"/>
  <c r="D12" i="12"/>
  <c r="D11" i="12"/>
  <c r="E18" i="12"/>
  <c r="F18" i="12"/>
  <c r="G18" i="12"/>
  <c r="H18" i="12"/>
  <c r="D17" i="12"/>
  <c r="D18" i="12" s="1"/>
  <c r="E25" i="12"/>
  <c r="D24" i="12"/>
  <c r="D23" i="12"/>
  <c r="D22" i="12"/>
  <c r="D21" i="12"/>
  <c r="D20" i="12"/>
  <c r="E29" i="12"/>
  <c r="D28" i="12"/>
  <c r="D27" i="12"/>
  <c r="E32" i="12"/>
  <c r="F32" i="12"/>
  <c r="G32" i="12"/>
  <c r="H32" i="12"/>
  <c r="D31" i="12"/>
  <c r="D32" i="12" s="1"/>
  <c r="E37" i="12"/>
  <c r="D36" i="12"/>
  <c r="D35" i="12"/>
  <c r="D14" i="12" l="1"/>
  <c r="D37" i="12"/>
  <c r="D25" i="12"/>
  <c r="D29" i="12"/>
  <c r="E41" i="12"/>
  <c r="D40" i="12"/>
  <c r="D39" i="12"/>
  <c r="D44" i="12"/>
  <c r="D45" i="12"/>
  <c r="D46" i="12"/>
  <c r="D43" i="12"/>
  <c r="E47" i="12"/>
  <c r="E51" i="12"/>
  <c r="D50" i="12"/>
  <c r="D49" i="12"/>
  <c r="D54" i="12"/>
  <c r="D55" i="12" s="1"/>
  <c r="E61" i="12"/>
  <c r="D58" i="12"/>
  <c r="D59" i="12"/>
  <c r="D60" i="12"/>
  <c r="D57" i="12"/>
  <c r="D63" i="12"/>
  <c r="D64" i="12"/>
  <c r="D65" i="12"/>
  <c r="D66" i="12"/>
  <c r="E67" i="12"/>
  <c r="D41" i="12" l="1"/>
  <c r="D47" i="12"/>
  <c r="D51" i="12"/>
  <c r="D61" i="12"/>
  <c r="D67" i="12"/>
  <c r="E13" i="11"/>
  <c r="D12" i="11"/>
  <c r="D11" i="11"/>
  <c r="D13" i="11" s="1"/>
  <c r="E16" i="11"/>
  <c r="D18" i="11"/>
  <c r="D15" i="11"/>
  <c r="D16" i="11" s="1"/>
  <c r="D19" i="11"/>
  <c r="D20" i="11"/>
  <c r="D21" i="11"/>
  <c r="D22" i="11"/>
  <c r="E23" i="11"/>
  <c r="E30" i="11"/>
  <c r="D29" i="11"/>
  <c r="D28" i="11"/>
  <c r="D27" i="11"/>
  <c r="D26" i="11"/>
  <c r="D25" i="11"/>
  <c r="E33" i="11"/>
  <c r="D32" i="11"/>
  <c r="D33" i="11" s="1"/>
  <c r="E38" i="11"/>
  <c r="D37" i="11"/>
  <c r="D36" i="11"/>
  <c r="D35" i="11"/>
  <c r="E41" i="11"/>
  <c r="D40" i="11"/>
  <c r="D41" i="11" s="1"/>
  <c r="D46" i="11"/>
  <c r="D45" i="11"/>
  <c r="D44" i="11"/>
  <c r="D43" i="11"/>
  <c r="E50" i="11"/>
  <c r="F50" i="11"/>
  <c r="G50" i="11"/>
  <c r="H50" i="11"/>
  <c r="D49" i="11"/>
  <c r="D50" i="11" s="1"/>
  <c r="E54" i="11"/>
  <c r="D53" i="11"/>
  <c r="D52" i="11"/>
  <c r="E57" i="11"/>
  <c r="D56" i="11"/>
  <c r="D57" i="11" s="1"/>
  <c r="E62" i="11"/>
  <c r="D60" i="11"/>
  <c r="D61" i="11"/>
  <c r="D59" i="11"/>
  <c r="D23" i="11" l="1"/>
  <c r="D30" i="11"/>
  <c r="D38" i="11"/>
  <c r="D47" i="11"/>
  <c r="D54" i="11"/>
  <c r="D62" i="11"/>
  <c r="E14" i="10"/>
  <c r="D12" i="10"/>
  <c r="D13" i="10"/>
  <c r="D11" i="10"/>
  <c r="E19" i="10"/>
  <c r="D17" i="10"/>
  <c r="D18" i="10"/>
  <c r="D16" i="10"/>
  <c r="D22" i="10"/>
  <c r="D21" i="10"/>
  <c r="D23" i="10" s="1"/>
  <c r="E23" i="10"/>
  <c r="H26" i="10"/>
  <c r="G26" i="10"/>
  <c r="F26" i="10"/>
  <c r="E26" i="10"/>
  <c r="D25" i="10"/>
  <c r="D26" i="10" s="1"/>
  <c r="H29" i="10"/>
  <c r="G29" i="10"/>
  <c r="F29" i="10"/>
  <c r="E29" i="10"/>
  <c r="D28" i="10"/>
  <c r="D29" i="10" s="1"/>
  <c r="D32" i="10"/>
  <c r="D33" i="10"/>
  <c r="D31" i="10"/>
  <c r="E34" i="10"/>
  <c r="E43" i="10"/>
  <c r="D42" i="10"/>
  <c r="D41" i="10"/>
  <c r="D40" i="10"/>
  <c r="D39" i="10"/>
  <c r="D38" i="10"/>
  <c r="D37" i="10"/>
  <c r="D36" i="10"/>
  <c r="E46" i="10"/>
  <c r="D45" i="10"/>
  <c r="D46" i="10" s="1"/>
  <c r="D14" i="10" l="1"/>
  <c r="D19" i="10"/>
  <c r="D34" i="10"/>
  <c r="D43" i="10"/>
  <c r="E52" i="10"/>
  <c r="D51" i="10"/>
  <c r="D50" i="10"/>
  <c r="D49" i="10"/>
  <c r="D48" i="10"/>
  <c r="E57" i="10"/>
  <c r="D56" i="10"/>
  <c r="D55" i="10"/>
  <c r="D54" i="10"/>
  <c r="D11" i="9"/>
  <c r="D12" i="9" s="1"/>
  <c r="D15" i="9"/>
  <c r="D14" i="9"/>
  <c r="D18" i="9"/>
  <c r="D19" i="9" s="1"/>
  <c r="D21" i="9"/>
  <c r="D22" i="9" s="1"/>
  <c r="D24" i="9"/>
  <c r="D26" i="9" s="1"/>
  <c r="O15" i="6"/>
  <c r="O16" i="6"/>
  <c r="O19" i="6"/>
  <c r="O20" i="6"/>
  <c r="O21" i="6"/>
  <c r="O22" i="6"/>
  <c r="O25" i="6"/>
  <c r="O28" i="6"/>
  <c r="O29" i="6"/>
  <c r="O30" i="6"/>
  <c r="O31" i="6"/>
  <c r="O34" i="6"/>
  <c r="O35" i="6"/>
  <c r="O36" i="6"/>
  <c r="O39" i="6"/>
  <c r="O42" i="6"/>
  <c r="O43" i="6"/>
  <c r="O44" i="6"/>
  <c r="O45" i="6"/>
  <c r="O48" i="6"/>
  <c r="O49" i="6"/>
  <c r="O12" i="6"/>
  <c r="L49" i="6"/>
  <c r="L48" i="6"/>
  <c r="L50" i="6" s="1"/>
  <c r="L43" i="6"/>
  <c r="M43" i="6" s="1"/>
  <c r="L44" i="6"/>
  <c r="M44" i="6" s="1"/>
  <c r="L45" i="6"/>
  <c r="M45" i="6" s="1"/>
  <c r="L42" i="6"/>
  <c r="L46" i="6" s="1"/>
  <c r="L39" i="6"/>
  <c r="L40" i="6" s="1"/>
  <c r="L35" i="6"/>
  <c r="M35" i="6" s="1"/>
  <c r="L36" i="6"/>
  <c r="L34" i="6"/>
  <c r="M34" i="6" s="1"/>
  <c r="L29" i="6"/>
  <c r="M29" i="6" s="1"/>
  <c r="L30" i="6"/>
  <c r="M30" i="6" s="1"/>
  <c r="L31" i="6"/>
  <c r="M31" i="6" s="1"/>
  <c r="L28" i="6"/>
  <c r="L32" i="6" s="1"/>
  <c r="L26" i="6"/>
  <c r="L25" i="6"/>
  <c r="M25" i="6" s="1"/>
  <c r="M26" i="6" s="1"/>
  <c r="H26" i="6" s="1"/>
  <c r="L20" i="6"/>
  <c r="L21" i="6"/>
  <c r="M21" i="6" s="1"/>
  <c r="L22" i="6"/>
  <c r="L19" i="6"/>
  <c r="M19" i="6" s="1"/>
  <c r="L16" i="6"/>
  <c r="M16" i="6" s="1"/>
  <c r="L15" i="6"/>
  <c r="M15" i="6" s="1"/>
  <c r="M20" i="6"/>
  <c r="M22" i="6"/>
  <c r="M36" i="6"/>
  <c r="M48" i="6"/>
  <c r="M49" i="6"/>
  <c r="L12" i="6"/>
  <c r="L13" i="6" s="1"/>
  <c r="F48" i="6"/>
  <c r="F50" i="6" s="1"/>
  <c r="F49" i="6"/>
  <c r="F42" i="6"/>
  <c r="F43" i="6"/>
  <c r="F44" i="6"/>
  <c r="F45" i="6"/>
  <c r="F39" i="6"/>
  <c r="F40" i="6" s="1"/>
  <c r="F34" i="6"/>
  <c r="F35" i="6"/>
  <c r="F36" i="6"/>
  <c r="F28" i="6"/>
  <c r="F29" i="6"/>
  <c r="F30" i="6"/>
  <c r="F31" i="6"/>
  <c r="F25" i="6"/>
  <c r="F26" i="6" s="1"/>
  <c r="F19" i="6"/>
  <c r="F20" i="6"/>
  <c r="F21" i="6"/>
  <c r="F22" i="6"/>
  <c r="F15" i="6"/>
  <c r="F16" i="6"/>
  <c r="F12" i="6"/>
  <c r="F13" i="6" s="1"/>
  <c r="D16" i="9" l="1"/>
  <c r="F46" i="6"/>
  <c r="F32" i="6"/>
  <c r="M28" i="6"/>
  <c r="M32" i="6" s="1"/>
  <c r="H32" i="6" s="1"/>
  <c r="M12" i="6"/>
  <c r="M13" i="6" s="1"/>
  <c r="H13" i="6" s="1"/>
  <c r="F37" i="6"/>
  <c r="L37" i="6"/>
  <c r="F23" i="6"/>
  <c r="M42" i="6"/>
  <c r="M46" i="6" s="1"/>
  <c r="H46" i="6" s="1"/>
  <c r="F17" i="6"/>
  <c r="L17" i="6"/>
  <c r="L23" i="6"/>
  <c r="M39" i="6"/>
  <c r="M40" i="6" s="1"/>
  <c r="H40" i="6" s="1"/>
  <c r="D52" i="10"/>
  <c r="D57" i="10"/>
  <c r="M23" i="6"/>
  <c r="H23" i="6" s="1"/>
  <c r="M17" i="6"/>
  <c r="H17" i="6" s="1"/>
  <c r="M37" i="6"/>
  <c r="H37" i="6" s="1"/>
  <c r="M50" i="6"/>
  <c r="H50" i="6" s="1"/>
  <c r="L64" i="5" l="1"/>
  <c r="M64" i="5" s="1"/>
  <c r="L65" i="5"/>
  <c r="M65" i="5" s="1"/>
  <c r="L66" i="5"/>
  <c r="M66" i="5" s="1"/>
  <c r="L63" i="5"/>
  <c r="M63" i="5" s="1"/>
  <c r="L59" i="5"/>
  <c r="L60" i="5"/>
  <c r="M60" i="5" s="1"/>
  <c r="L58" i="5"/>
  <c r="L52" i="5"/>
  <c r="M52" i="5" s="1"/>
  <c r="L53" i="5"/>
  <c r="M53" i="5" s="1"/>
  <c r="L54" i="5"/>
  <c r="M54" i="5" s="1"/>
  <c r="L55" i="5"/>
  <c r="M55" i="5" s="1"/>
  <c r="L51" i="5"/>
  <c r="M51" i="5" s="1"/>
  <c r="L48" i="5"/>
  <c r="L49" i="5" s="1"/>
  <c r="L45" i="5"/>
  <c r="M45" i="5" s="1"/>
  <c r="L44" i="5"/>
  <c r="L46" i="5" s="1"/>
  <c r="L41" i="5"/>
  <c r="M41" i="5" s="1"/>
  <c r="L40" i="5"/>
  <c r="L36" i="5"/>
  <c r="M36" i="5" s="1"/>
  <c r="L37" i="5"/>
  <c r="M37" i="5" s="1"/>
  <c r="L35" i="5"/>
  <c r="M35" i="5" s="1"/>
  <c r="L32" i="5"/>
  <c r="M32" i="5" s="1"/>
  <c r="L31" i="5"/>
  <c r="L27" i="5"/>
  <c r="L28" i="5"/>
  <c r="M28" i="5" s="1"/>
  <c r="L26" i="5"/>
  <c r="M26" i="5" s="1"/>
  <c r="L23" i="5"/>
  <c r="M23" i="5" s="1"/>
  <c r="L22" i="5"/>
  <c r="L15" i="5"/>
  <c r="L10" i="5"/>
  <c r="M10" i="5" s="1"/>
  <c r="L16" i="5"/>
  <c r="M16" i="5" s="1"/>
  <c r="L17" i="5"/>
  <c r="M17" i="5" s="1"/>
  <c r="L18" i="5"/>
  <c r="M18" i="5" s="1"/>
  <c r="L19" i="5"/>
  <c r="M19" i="5" s="1"/>
  <c r="M15" i="5"/>
  <c r="M31" i="5"/>
  <c r="M40" i="5"/>
  <c r="M48" i="5"/>
  <c r="M49" i="5" s="1"/>
  <c r="H49" i="5" s="1"/>
  <c r="M59" i="5"/>
  <c r="L11" i="5"/>
  <c r="M11" i="5" s="1"/>
  <c r="L12" i="5"/>
  <c r="M12" i="5" s="1"/>
  <c r="F67" i="5"/>
  <c r="F61" i="5"/>
  <c r="F56" i="5"/>
  <c r="F49" i="5"/>
  <c r="F46" i="5"/>
  <c r="F42" i="5"/>
  <c r="F38" i="5"/>
  <c r="F33" i="5"/>
  <c r="F29" i="5"/>
  <c r="F24" i="5"/>
  <c r="F20" i="5"/>
  <c r="F13" i="5"/>
  <c r="L61" i="5" l="1"/>
  <c r="M58" i="5"/>
  <c r="M61" i="5" s="1"/>
  <c r="H61" i="5" s="1"/>
  <c r="L67" i="5"/>
  <c r="L29" i="5"/>
  <c r="M33" i="5"/>
  <c r="H33" i="5" s="1"/>
  <c r="L13" i="5"/>
  <c r="L42" i="5"/>
  <c r="L24" i="5"/>
  <c r="M44" i="5"/>
  <c r="M46" i="5" s="1"/>
  <c r="H46" i="5" s="1"/>
  <c r="M13" i="5"/>
  <c r="H13" i="5" s="1"/>
  <c r="M42" i="5"/>
  <c r="H42" i="5" s="1"/>
  <c r="L20" i="5"/>
  <c r="M22" i="5"/>
  <c r="M24" i="5" s="1"/>
  <c r="H24" i="5" s="1"/>
  <c r="L38" i="5"/>
  <c r="L56" i="5"/>
  <c r="M67" i="5"/>
  <c r="H67" i="5" s="1"/>
  <c r="M56" i="5"/>
  <c r="H56" i="5" s="1"/>
  <c r="M38" i="5"/>
  <c r="H38" i="5" s="1"/>
  <c r="L33" i="5"/>
  <c r="M27" i="5"/>
  <c r="M29" i="5" s="1"/>
  <c r="H29" i="5" s="1"/>
  <c r="M20" i="5"/>
  <c r="H20" i="5" s="1"/>
</calcChain>
</file>

<file path=xl/sharedStrings.xml><?xml version="1.0" encoding="utf-8"?>
<sst xmlns="http://schemas.openxmlformats.org/spreadsheetml/2006/main" count="1519" uniqueCount="348">
  <si>
    <t>PBCREDIQ1</t>
  </si>
  <si>
    <t>PBSARAM1</t>
  </si>
  <si>
    <t>LETE2011-D</t>
  </si>
  <si>
    <t>CEMUNI</t>
  </si>
  <si>
    <t>CIMETRO14</t>
  </si>
  <si>
    <t>VTHVAAC01</t>
  </si>
  <si>
    <t>CIMETRO15</t>
  </si>
  <si>
    <t>Serie</t>
  </si>
  <si>
    <t>Máx</t>
  </si>
  <si>
    <t>Mín</t>
  </si>
  <si>
    <t>Promedio ponderado</t>
  </si>
  <si>
    <t>Monto</t>
  </si>
  <si>
    <t>Total</t>
  </si>
  <si>
    <t>LETE2012-D</t>
  </si>
  <si>
    <t>CISCOTIA15</t>
  </si>
  <si>
    <t>PBCREDICO1</t>
  </si>
  <si>
    <t>PBLHIPO2</t>
  </si>
  <si>
    <t>VTRTCPS01</t>
  </si>
  <si>
    <t>BCBICSA1</t>
  </si>
  <si>
    <t>CICUSCA2</t>
  </si>
  <si>
    <t>CICUSCA3</t>
  </si>
  <si>
    <t>CIPROCRED1</t>
  </si>
  <si>
    <t>---</t>
  </si>
  <si>
    <t>NCTP</t>
  </si>
  <si>
    <t>NOTASV2019</t>
  </si>
  <si>
    <t>VTHVALF01</t>
  </si>
  <si>
    <t>BBCR1003</t>
  </si>
  <si>
    <t>CIMETRO11</t>
  </si>
  <si>
    <t>CIMETRO12</t>
  </si>
  <si>
    <t>EUROSV2032</t>
  </si>
  <si>
    <t>EUROSV2035</t>
  </si>
  <si>
    <t>CIMETRO13</t>
  </si>
  <si>
    <t>CISIMCO5</t>
  </si>
  <si>
    <t>EURODO2027</t>
  </si>
  <si>
    <t>SV102020</t>
  </si>
  <si>
    <t>SV072013</t>
  </si>
  <si>
    <t>NOTASV2041</t>
  </si>
  <si>
    <t>EUROVE2024</t>
  </si>
  <si>
    <t>NOTABB2035</t>
  </si>
  <si>
    <t>SV102016</t>
  </si>
  <si>
    <t>BCGLOBAL6</t>
  </si>
  <si>
    <t>EUROVE2028</t>
  </si>
  <si>
    <t>NTTIGO2017</t>
  </si>
  <si>
    <t>EUROVE2034</t>
  </si>
  <si>
    <t>CABEI 6.75</t>
  </si>
  <si>
    <t>SV122018</t>
  </si>
  <si>
    <t>BICE02</t>
  </si>
  <si>
    <t>Mercado de títulos de renta variable 2011.
En (US$ y %)</t>
  </si>
  <si>
    <t>Institución</t>
  </si>
  <si>
    <t>No. De acciones</t>
  </si>
  <si>
    <t>Valor de mercado de acciones</t>
  </si>
  <si>
    <t>Citigroup. Inc.</t>
  </si>
  <si>
    <t>Compañía de alumbrado electrico de SS</t>
  </si>
  <si>
    <t>UN</t>
  </si>
  <si>
    <t>Cia de Telecomunicaciones de El Salvador</t>
  </si>
  <si>
    <t>Empresa Eléctrica de Oriente S. A. DE C. V</t>
  </si>
  <si>
    <t>Bolsa de Valores</t>
  </si>
  <si>
    <t>Administradora de Fondos de Pensiones Confia S. A.</t>
  </si>
  <si>
    <t>Caterpillar, Inc.</t>
  </si>
  <si>
    <t>Distribuidora Electrica del Sur</t>
  </si>
  <si>
    <t>Scotiabank</t>
  </si>
  <si>
    <t>Mercado de títulos de renta variable 2012.
En (US$ y %)</t>
  </si>
  <si>
    <t>ACTE</t>
  </si>
  <si>
    <t>ADELSUR</t>
  </si>
  <si>
    <t>ABVES-D</t>
  </si>
  <si>
    <t>ACAESS</t>
  </si>
  <si>
    <t>ASCOTIA</t>
  </si>
  <si>
    <t>ACPA</t>
  </si>
  <si>
    <t xml:space="preserve">Copa Holdings SA </t>
  </si>
  <si>
    <t>AAAPL</t>
  </si>
  <si>
    <t>Apple Inc.</t>
  </si>
  <si>
    <t>AAES</t>
  </si>
  <si>
    <t>The AES Corp</t>
  </si>
  <si>
    <t>ABA</t>
  </si>
  <si>
    <t>Bank of American Cor.</t>
  </si>
  <si>
    <t>ABNS</t>
  </si>
  <si>
    <t>Bank of Nova Scotia</t>
  </si>
  <si>
    <t>AC</t>
  </si>
  <si>
    <t>ACAT</t>
  </si>
  <si>
    <t>ACVX</t>
  </si>
  <si>
    <t>Chevron Corp.</t>
  </si>
  <si>
    <t>ADELL</t>
  </si>
  <si>
    <t>Dell Inc.</t>
  </si>
  <si>
    <t>DIA US Equity</t>
  </si>
  <si>
    <t>SPDR Dow Jones Industrial Average ETF Trust</t>
  </si>
  <si>
    <t>ADRCIB</t>
  </si>
  <si>
    <t>ADR The Bank of New York Mellon Corp.</t>
  </si>
  <si>
    <t>ADRPBR</t>
  </si>
  <si>
    <t>ADR de JP Morgan Chase Bank, N.A.</t>
  </si>
  <si>
    <t>AEBAY</t>
  </si>
  <si>
    <t>Ebay Inc.</t>
  </si>
  <si>
    <t>AEK</t>
  </si>
  <si>
    <t>Eastman Kodak Co.</t>
  </si>
  <si>
    <t>AGE</t>
  </si>
  <si>
    <t>General Electric Co.</t>
  </si>
  <si>
    <t>AMSFT</t>
  </si>
  <si>
    <t>Microsoft Corp.</t>
  </si>
  <si>
    <t>ANYX</t>
  </si>
  <si>
    <t>NYSE Euro Next</t>
  </si>
  <si>
    <t>AODP</t>
  </si>
  <si>
    <t>Office Depot, Inc.</t>
  </si>
  <si>
    <t>APFE</t>
  </si>
  <si>
    <t>Pfizer Inc.</t>
  </si>
  <si>
    <t>ASBUX</t>
  </si>
  <si>
    <t>Starbucks Corp.</t>
  </si>
  <si>
    <t>ASLV</t>
  </si>
  <si>
    <t xml:space="preserve">iShares Silver Trust </t>
  </si>
  <si>
    <t>ATWX</t>
  </si>
  <si>
    <t>Time Warner Inc.</t>
  </si>
  <si>
    <t>AWU</t>
  </si>
  <si>
    <t>Western Union Co.</t>
  </si>
  <si>
    <t>AXOM</t>
  </si>
  <si>
    <t>Exxon Mobil Corp.</t>
  </si>
  <si>
    <t>AYHOO</t>
  </si>
  <si>
    <t>Yahoo Inc.</t>
  </si>
  <si>
    <t>AQQQQ</t>
  </si>
  <si>
    <t>Fideicomiso de inversiones Nasdaq 100 Trust, serie 1</t>
  </si>
  <si>
    <t>CPA</t>
  </si>
  <si>
    <t>BILL040210</t>
  </si>
  <si>
    <t>T-BILL vencen el 4 febrero 2010</t>
  </si>
  <si>
    <t>AINTC</t>
  </si>
  <si>
    <t>Intel Corporation</t>
  </si>
  <si>
    <t>APEP</t>
  </si>
  <si>
    <t>Pepsico Inc.</t>
  </si>
  <si>
    <t>APG</t>
  </si>
  <si>
    <t>Procter &amp; Gamble Co.</t>
  </si>
  <si>
    <t>AT</t>
  </si>
  <si>
    <t>AT&amp;T Inc.</t>
  </si>
  <si>
    <t>BILL150410</t>
  </si>
  <si>
    <t>T-BILL vencen el 15 de abril 2010</t>
  </si>
  <si>
    <t>BILL200510</t>
  </si>
  <si>
    <t>T-BILL vencen el 20 de mayo 2010</t>
  </si>
  <si>
    <t>KO</t>
  </si>
  <si>
    <t>The Coca Cola Compañy</t>
  </si>
  <si>
    <t>AMCD</t>
  </si>
  <si>
    <t xml:space="preserve">McDonal´d Corporation </t>
  </si>
  <si>
    <t>BA</t>
  </si>
  <si>
    <t xml:space="preserve">Boeing Co. </t>
  </si>
  <si>
    <t>MMM</t>
  </si>
  <si>
    <t>3M Company</t>
  </si>
  <si>
    <t>Pfizer, Inc.</t>
  </si>
  <si>
    <t>AWMT</t>
  </si>
  <si>
    <t>Wal-Mart Stores Inc.</t>
  </si>
  <si>
    <t>IBM</t>
  </si>
  <si>
    <t>International Business Machines Corp. (IBM</t>
  </si>
  <si>
    <t>INTC</t>
  </si>
  <si>
    <t xml:space="preserve">Intel Corporation </t>
  </si>
  <si>
    <t>AJNJ</t>
  </si>
  <si>
    <t>Johnson &amp; Johnson</t>
  </si>
  <si>
    <t>ABPOP</t>
  </si>
  <si>
    <t>Popular Inc.</t>
  </si>
  <si>
    <t>AFXI</t>
  </si>
  <si>
    <t>iShares FTSE/Xinhua China 25 Index (FXI)</t>
  </si>
  <si>
    <t>AEWZ</t>
  </si>
  <si>
    <t>iShares MSCI Brazil Index Fund</t>
  </si>
  <si>
    <t>AIWM</t>
  </si>
  <si>
    <t>iShares Russell 2000 Index (IWM)</t>
  </si>
  <si>
    <t>AIAU</t>
  </si>
  <si>
    <t>iShares COMEX Gold Trust (IAU</t>
  </si>
  <si>
    <t>AAA</t>
  </si>
  <si>
    <t>Alcoa, Inc.</t>
  </si>
  <si>
    <t>AIYR</t>
  </si>
  <si>
    <t xml:space="preserve">iShares Dow Jones US Real Estate </t>
  </si>
  <si>
    <t>ASPDR</t>
  </si>
  <si>
    <t>Standard &amp; Poor´s Depositary Receipts</t>
  </si>
  <si>
    <t>ILF</t>
  </si>
  <si>
    <t>Ishares S&amp;P Latin american 40 index fund</t>
  </si>
  <si>
    <t>AUSO</t>
  </si>
  <si>
    <t>United States oil Fund L.P</t>
  </si>
  <si>
    <t>ASPDRDJIA</t>
  </si>
  <si>
    <t>SPDR Dow Jones Industrial Average</t>
  </si>
  <si>
    <t>AIBTM</t>
  </si>
  <si>
    <t>iShares $ Treasury Bond 7-10</t>
  </si>
  <si>
    <t>AXLVUS</t>
  </si>
  <si>
    <t>The Materials Select Sector SPDR Fund</t>
  </si>
  <si>
    <t>EUROBR2028</t>
  </si>
  <si>
    <t>Republica de Brasil</t>
  </si>
  <si>
    <t>Republica Dominicana</t>
  </si>
  <si>
    <t>EUROIT2013</t>
  </si>
  <si>
    <t>Republica de Italia</t>
  </si>
  <si>
    <t>EUROJA2019</t>
  </si>
  <si>
    <t>Republica de Jamaica</t>
  </si>
  <si>
    <t>EUROPA2015</t>
  </si>
  <si>
    <t>Estado de Panamá</t>
  </si>
  <si>
    <t>Estado de la Republica de El Salvador</t>
  </si>
  <si>
    <t>Republica de Venezuela</t>
  </si>
  <si>
    <t>EUROVE2025</t>
  </si>
  <si>
    <t>EUROVE2027</t>
  </si>
  <si>
    <t>EUROVE2038</t>
  </si>
  <si>
    <t>NOTAJM2039</t>
  </si>
  <si>
    <t>NOTAUA2013</t>
  </si>
  <si>
    <t>Republica de Ucrania</t>
  </si>
  <si>
    <t>NTBA2014</t>
  </si>
  <si>
    <t>Bank of America Corporation</t>
  </si>
  <si>
    <t>NTPETRTT22</t>
  </si>
  <si>
    <t>Petroleum Company of Trinidad and Tobago Limited</t>
  </si>
  <si>
    <t>AKO</t>
  </si>
  <si>
    <t>The Coca Cola Company</t>
  </si>
  <si>
    <t>EUROBR16R$</t>
  </si>
  <si>
    <t>T1013 0.50</t>
  </si>
  <si>
    <t>Gobierno de los Estados Unidos de Norte America</t>
  </si>
  <si>
    <t>Telemovil Finance CO. LTD.</t>
  </si>
  <si>
    <t>EUROVE2018</t>
  </si>
  <si>
    <t>EUROVE2019</t>
  </si>
  <si>
    <t>NOTAMEX34</t>
  </si>
  <si>
    <t>Estado de Mexico</t>
  </si>
  <si>
    <t>EUROVE2020</t>
  </si>
  <si>
    <t>EUROSV2023</t>
  </si>
  <si>
    <t>AXLEUS</t>
  </si>
  <si>
    <t>The Energy Select Sector SPDR Fund</t>
  </si>
  <si>
    <t>Metrocentro</t>
  </si>
  <si>
    <t>NOTAESPA16</t>
  </si>
  <si>
    <t>Aes Panama, S.A.</t>
  </si>
  <si>
    <t>CIBAC$15</t>
  </si>
  <si>
    <t>Banco Agricola</t>
  </si>
  <si>
    <t xml:space="preserve">Ministerio de Hacienda </t>
  </si>
  <si>
    <t>CIMATIC8</t>
  </si>
  <si>
    <t>Banco de America Central</t>
  </si>
  <si>
    <t>CIDELSUR1</t>
  </si>
  <si>
    <t>EUROSV2034</t>
  </si>
  <si>
    <t>Banco Cuscatlan</t>
  </si>
  <si>
    <t>Banco Internacional de Costa Rica</t>
  </si>
  <si>
    <t>Credi Q S.A de C.V</t>
  </si>
  <si>
    <t>Global Bank Corporation</t>
  </si>
  <si>
    <t>Banco Central de Reserva</t>
  </si>
  <si>
    <t>Banco Multisectorial de Inversiones</t>
  </si>
  <si>
    <t>La Hipotecaria</t>
  </si>
  <si>
    <t>EUROCO2033</t>
  </si>
  <si>
    <t>Republica de Colombia</t>
  </si>
  <si>
    <t>Banco Centroamericano de Integración Economica</t>
  </si>
  <si>
    <t>EUROCL2013</t>
  </si>
  <si>
    <t>Estado de la Republica de Chile</t>
  </si>
  <si>
    <t>EUROPE2033</t>
  </si>
  <si>
    <t>Republica de Perú</t>
  </si>
  <si>
    <t>EUROBR2034</t>
  </si>
  <si>
    <t>Hencorp Valores</t>
  </si>
  <si>
    <t>NOTAJM2036</t>
  </si>
  <si>
    <t>AEKDKQ</t>
  </si>
  <si>
    <t>EUROCO2024</t>
  </si>
  <si>
    <t>Banco Procredit</t>
  </si>
  <si>
    <t>Sociedad de Ahorro y Crédito Credicomer</t>
  </si>
  <si>
    <t>NOTACEB019</t>
  </si>
  <si>
    <t>Centrais Electricas Brasileiras, S.A.</t>
  </si>
  <si>
    <t>EUROSU2022</t>
  </si>
  <si>
    <t>Republica de Sudafrica</t>
  </si>
  <si>
    <t>CIBHSBC2</t>
  </si>
  <si>
    <t>HSBC</t>
  </si>
  <si>
    <t>SV152025</t>
  </si>
  <si>
    <t>VTHVINT01</t>
  </si>
  <si>
    <t>Gobierno de Barbados</t>
  </si>
  <si>
    <t>Saram S.A de C.V.</t>
  </si>
  <si>
    <t>NSICE2021</t>
  </si>
  <si>
    <t>Instituto Costarricense de Electricidad</t>
  </si>
  <si>
    <t>EUROMX2015</t>
  </si>
  <si>
    <t>EUROVE2014</t>
  </si>
  <si>
    <t>EUROCR2020</t>
  </si>
  <si>
    <t>Estado de Costa Rica</t>
  </si>
  <si>
    <t>EUROBR2025</t>
  </si>
  <si>
    <t>Republica de brasil</t>
  </si>
  <si>
    <t>EUROPA2027</t>
  </si>
  <si>
    <t>Ricorp Titularizadora</t>
  </si>
  <si>
    <t>CILHIPO1</t>
  </si>
  <si>
    <t>NBANCOL017</t>
  </si>
  <si>
    <t>Bancolombia S.A.</t>
  </si>
  <si>
    <t>EUROBR2041</t>
  </si>
  <si>
    <t>ADIAMONDS</t>
  </si>
  <si>
    <t>Fideicomiso DIAMONDS TRUST</t>
  </si>
  <si>
    <t>EUROBR2037</t>
  </si>
  <si>
    <t>VTHVASO01</t>
  </si>
  <si>
    <t>EUROPE2025</t>
  </si>
  <si>
    <t>EUROBR2015</t>
  </si>
  <si>
    <t>Inversiones SIMCO, S.A. de C.V.</t>
  </si>
  <si>
    <t>EUROPA2036</t>
  </si>
  <si>
    <t>ASHUS</t>
  </si>
  <si>
    <t>ProShares Short S &amp; P 500</t>
  </si>
  <si>
    <t>NOTASV2025</t>
  </si>
  <si>
    <t>AAOL</t>
  </si>
  <si>
    <t>AOL. INC</t>
  </si>
  <si>
    <t>CABEI2027</t>
  </si>
  <si>
    <t>Compañía de alumbrado eléctrico de SS</t>
  </si>
  <si>
    <t>Distribuidora Eléctrica del Sur</t>
  </si>
  <si>
    <t>Inversiones financieras HSBC</t>
  </si>
  <si>
    <t>Mercado de títulos de renta variable 2013.
En (US$ y %)</t>
  </si>
  <si>
    <t>Compañía de Telecomunicaciones de El Salvador</t>
  </si>
  <si>
    <t>Compañía de Alumbrado Eléctrico de SS</t>
  </si>
  <si>
    <t>Empresa Eléctrica de Oriente, S. A. de C. V.</t>
  </si>
  <si>
    <t>Central de Depósito de Valores, S.A. DE C.V.</t>
  </si>
  <si>
    <t>Mercado de títulos de renta variable 2014.
En (US$ y %)</t>
  </si>
  <si>
    <t>Distribuidora de Electricidad del Sur</t>
  </si>
  <si>
    <t>Bolsa de Valores de El Salvador</t>
  </si>
  <si>
    <t>Empresa Eléctria de Oriente</t>
  </si>
  <si>
    <t>Empresa Eléctrica de Oriente</t>
  </si>
  <si>
    <t>Central de Depósito de Valores</t>
  </si>
  <si>
    <t>Banco Davivienda</t>
  </si>
  <si>
    <t>Administradora de Fondos de Pensiones Confía</t>
  </si>
  <si>
    <t>Prival Bond Fund</t>
  </si>
  <si>
    <t>A</t>
  </si>
  <si>
    <t>Mercado de títulos de renta variable 2015.
En (US$ y %)</t>
  </si>
  <si>
    <t>Davivienda</t>
  </si>
  <si>
    <t>Vista Sociedad de Fondos de Inversión, S.A. Sociedad administradora</t>
  </si>
  <si>
    <t>Banco Davivienda El Salvador</t>
  </si>
  <si>
    <t>Mercado de títulos de renta variable 2016.
En (US$ y %)</t>
  </si>
  <si>
    <t>Banco Azul de El Salvador, S.A.</t>
  </si>
  <si>
    <t>Banco Azul de El Salvador</t>
  </si>
  <si>
    <t>Inversiones Financieras Grupo Azul, S.A.</t>
  </si>
  <si>
    <t>Mercado de títulos de renta variable 2018.
En (US$ y %)</t>
  </si>
  <si>
    <t>Banco Cuscatlán</t>
  </si>
  <si>
    <t>Compañía de Telecomunicaciones de ES</t>
  </si>
  <si>
    <t>Mercado de títulos de renta variable 2017.
En (US$ y %)</t>
  </si>
  <si>
    <t>Inversiones Financieras Davivienda, S.A.</t>
  </si>
  <si>
    <t xml:space="preserve">Administradora de Fondos de Pensiones Confía S.A. </t>
  </si>
  <si>
    <t>Banco Davivienda Salvadoreño, S.A.</t>
  </si>
  <si>
    <t>Central de depósito de valores, S.A. DE C.V.</t>
  </si>
  <si>
    <t>Empresa Eléctrica de Oriente. A. de C. V</t>
  </si>
  <si>
    <t>Mercado de títulos de renta variable 2019.
En (US$ y %)</t>
  </si>
  <si>
    <t xml:space="preserve">No se registraron operaciones </t>
  </si>
  <si>
    <t>Banco Cuscatlán de El Salvador, S.A.</t>
  </si>
  <si>
    <t>Compañía de Alumbrado Eléctrico de SS S.A. de C.V.</t>
  </si>
  <si>
    <t>B1</t>
  </si>
  <si>
    <t>Distribuidora de Electricidad Del Sur S.A. de C.V</t>
  </si>
  <si>
    <t>Ricorp Titularizadora, S.A. - VTRTBLU1</t>
  </si>
  <si>
    <t>Inversiones Financieras Grupo Azul S.A.</t>
  </si>
  <si>
    <t>Vista Sociedad de Fondos de Inversion, S.A. Sociedad Administradora</t>
  </si>
  <si>
    <t>Central de Deposito de Valores, S.A. de C.V.</t>
  </si>
  <si>
    <t>Compañia de Telecomunicaciones de El Salvador S.A. de C.V</t>
  </si>
  <si>
    <t>Spdr Dow Jones Industrial Average Etf Trust</t>
  </si>
  <si>
    <t>1</t>
  </si>
  <si>
    <t>iShares MSCI Japan Index Fund</t>
  </si>
  <si>
    <t>Vanguard FTSE Emerging Markets ETF</t>
  </si>
  <si>
    <t>iShares S&amp;P Europe 350 Index Fund</t>
  </si>
  <si>
    <t>Mercado de títulos de renta variable 2020.
En (US$ y %)</t>
  </si>
  <si>
    <t>SPDR Dow Jones Industrial Average ETF</t>
  </si>
  <si>
    <t>iSHARES MSCI CHILE CAPPED ETF</t>
  </si>
  <si>
    <t>Compañia de Alumbrado Eléctrico de San Salvador S.A. de C.V.</t>
  </si>
  <si>
    <t>The Technology Select Sector Fund</t>
  </si>
  <si>
    <t>The Industrial Select Sector SPDR Fund</t>
  </si>
  <si>
    <t>The Consumer Staples Select Sector SPDR Fund</t>
  </si>
  <si>
    <t>The Financial Select Sector SPDR Fund</t>
  </si>
  <si>
    <t>Fondo de Inversión Cerrado Inmobiliario Atlántida Progresa+</t>
  </si>
  <si>
    <t>UNO</t>
  </si>
  <si>
    <t>Mercado de títulos de renta variable 2021.
En (US$ y %)</t>
  </si>
  <si>
    <t>Powershares QQQ Trust, Series 1</t>
  </si>
  <si>
    <t>Inversiones Financieras Grupo Azul S.A</t>
  </si>
  <si>
    <t>Ricorp Titularizadora -SOLE BLU</t>
  </si>
  <si>
    <t>DOS</t>
  </si>
  <si>
    <t>Mercado de títulos de renta variable 2022.
En (US$ y %)</t>
  </si>
  <si>
    <t>5</t>
  </si>
  <si>
    <t>Administradores de Fondos de Pensiones CONFIA S.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</si>
</sst>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  <numFmt numFmtId="167" formatCode="[$-C0A]mmm\-yy;@"/>
    <numFmt numFmtId="168" formatCode="_-* #,##0\ _€_-;\-* #,##0\ _€_-;_-* &quot;-&quot;??\ _€_-;_-@_-"/>
    <numFmt numFmtId="169" formatCode="_-* #,##0.00\ [$€-81D]_-;\-* #,##0.00\ [$€-81D]_-;_-* &quot;-&quot;??\ [$€-81D]_-;_-@_-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indexed="58"/>
      <name val="Arial"/>
      <family val="2"/>
    </font>
    <font>
      <sz val="8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Bembo Std"/>
      <family val="1"/>
    </font>
    <font>
      <b/>
      <sz val="10"/>
      <color theme="1"/>
      <name val="Museo Sans 300"/>
      <family val="3"/>
    </font>
    <font>
      <sz val="10"/>
      <name val="Museo Sans 300"/>
      <family val="3"/>
    </font>
    <font>
      <b/>
      <sz val="10"/>
      <name val="Museo Sans 300"/>
      <family val="3"/>
    </font>
    <font>
      <sz val="10"/>
      <color theme="1"/>
      <name val="Museo Sans 300"/>
      <family val="3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4"/>
        </stop>
        <stop position="1">
          <color rgb="FF395E99"/>
        </stop>
      </gradientFill>
    </fill>
    <fill>
      <patternFill patternType="solid">
        <fgColor theme="0"/>
        <bgColor auto="1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0" borderId="0"/>
    <xf numFmtId="166" fontId="1" fillId="4" borderId="1" applyNumberFormat="0" applyProtection="0">
      <alignment horizontal="center" vertical="top" wrapText="1"/>
    </xf>
    <xf numFmtId="165" fontId="5" fillId="0" borderId="0" applyFont="0" applyFill="0" applyBorder="0" applyAlignment="0" applyProtection="0"/>
    <xf numFmtId="166" fontId="2" fillId="0" borderId="0"/>
    <xf numFmtId="164" fontId="2" fillId="0" borderId="0" applyFont="0" applyFill="0" applyBorder="0" applyAlignment="0" applyProtection="0"/>
    <xf numFmtId="0" fontId="1" fillId="4" borderId="1" applyNumberFormat="0" applyProtection="0">
      <alignment horizontal="center" vertical="top" wrapText="1"/>
    </xf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" fillId="0" borderId="0"/>
    <xf numFmtId="166" fontId="5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2" fillId="0" borderId="0"/>
    <xf numFmtId="0" fontId="5" fillId="0" borderId="0"/>
    <xf numFmtId="166" fontId="1" fillId="4" borderId="1" applyNumberFormat="0" applyProtection="0">
      <alignment horizontal="center" vertical="top" wrapText="1"/>
    </xf>
  </cellStyleXfs>
  <cellXfs count="220">
    <xf numFmtId="0" fontId="0" fillId="0" borderId="0" xfId="0"/>
    <xf numFmtId="167" fontId="3" fillId="4" borderId="2" xfId="2" applyNumberFormat="1" applyFont="1" applyBorder="1" applyAlignment="1">
      <alignment horizontal="center" vertical="center" wrapText="1"/>
    </xf>
    <xf numFmtId="0" fontId="6" fillId="3" borderId="2" xfId="0" applyFont="1" applyFill="1" applyBorder="1"/>
    <xf numFmtId="165" fontId="6" fillId="3" borderId="0" xfId="3" applyFont="1" applyFill="1" applyBorder="1" applyAlignment="1"/>
    <xf numFmtId="165" fontId="6" fillId="3" borderId="0" xfId="3" applyFont="1" applyFill="1" applyBorder="1"/>
    <xf numFmtId="164" fontId="3" fillId="5" borderId="0" xfId="2" applyNumberFormat="1" applyFont="1" applyFill="1" applyBorder="1" applyAlignment="1">
      <alignment vertical="center" wrapText="1"/>
    </xf>
    <xf numFmtId="167" fontId="3" fillId="5" borderId="0" xfId="2" applyNumberFormat="1" applyFont="1" applyFill="1" applyBorder="1" applyAlignment="1">
      <alignment horizontal="center" vertical="center" wrapText="1"/>
    </xf>
    <xf numFmtId="17" fontId="7" fillId="2" borderId="2" xfId="1" applyNumberFormat="1" applyFont="1" applyFill="1" applyBorder="1" applyAlignment="1">
      <alignment horizontal="center"/>
    </xf>
    <xf numFmtId="0" fontId="6" fillId="3" borderId="0" xfId="0" applyFont="1" applyFill="1"/>
    <xf numFmtId="167" fontId="3" fillId="4" borderId="2" xfId="2" applyNumberFormat="1" applyFont="1" applyBorder="1" applyAlignment="1">
      <alignment horizontal="center" vertical="center" wrapText="1"/>
    </xf>
    <xf numFmtId="167" fontId="3" fillId="4" borderId="2" xfId="2" applyNumberFormat="1" applyFont="1" applyBorder="1" applyAlignment="1">
      <alignment horizontal="center" vertical="center" wrapText="1"/>
    </xf>
    <xf numFmtId="166" fontId="0" fillId="0" borderId="0" xfId="0" applyNumberFormat="1"/>
    <xf numFmtId="165" fontId="10" fillId="0" borderId="2" xfId="3" applyFont="1" applyBorder="1" applyAlignment="1">
      <alignment horizontal="center"/>
    </xf>
    <xf numFmtId="165" fontId="0" fillId="0" borderId="2" xfId="3" applyFont="1" applyBorder="1"/>
    <xf numFmtId="168" fontId="0" fillId="0" borderId="2" xfId="3" applyNumberFormat="1" applyFont="1" applyBorder="1"/>
    <xf numFmtId="168" fontId="9" fillId="0" borderId="2" xfId="3" applyNumberFormat="1" applyFont="1" applyBorder="1"/>
    <xf numFmtId="165" fontId="9" fillId="0" borderId="2" xfId="3" applyFont="1" applyBorder="1"/>
    <xf numFmtId="166" fontId="6" fillId="3" borderId="0" xfId="0" applyNumberFormat="1" applyFont="1" applyFill="1" applyBorder="1" applyAlignment="1">
      <alignment horizontal="left" indent="1"/>
    </xf>
    <xf numFmtId="0" fontId="6" fillId="3" borderId="0" xfId="0" applyFont="1" applyFill="1" applyBorder="1"/>
    <xf numFmtId="168" fontId="4" fillId="3" borderId="0" xfId="3" applyNumberFormat="1" applyFont="1" applyFill="1" applyBorder="1"/>
    <xf numFmtId="165" fontId="4" fillId="3" borderId="0" xfId="3" applyFont="1" applyFill="1" applyBorder="1"/>
    <xf numFmtId="0" fontId="6" fillId="3" borderId="0" xfId="0" applyFont="1" applyFill="1" applyBorder="1" applyAlignment="1">
      <alignment horizontal="left"/>
    </xf>
    <xf numFmtId="166" fontId="6" fillId="3" borderId="0" xfId="0" applyNumberFormat="1" applyFont="1" applyFill="1" applyBorder="1" applyAlignment="1">
      <alignment horizontal="left" indent="2"/>
    </xf>
    <xf numFmtId="39" fontId="6" fillId="3" borderId="0" xfId="0" applyNumberFormat="1" applyFont="1" applyFill="1" applyBorder="1" applyAlignment="1">
      <alignment horizontal="left"/>
    </xf>
    <xf numFmtId="0" fontId="8" fillId="3" borderId="0" xfId="0" applyFont="1" applyFill="1" applyBorder="1"/>
    <xf numFmtId="168" fontId="7" fillId="3" borderId="0" xfId="3" applyNumberFormat="1" applyFont="1" applyFill="1" applyBorder="1"/>
    <xf numFmtId="165" fontId="7" fillId="3" borderId="0" xfId="3" applyFont="1" applyFill="1" applyBorder="1"/>
    <xf numFmtId="17" fontId="7" fillId="3" borderId="0" xfId="1" applyNumberFormat="1" applyFont="1" applyFill="1" applyBorder="1" applyAlignment="1">
      <alignment horizontal="center"/>
    </xf>
    <xf numFmtId="17" fontId="4" fillId="3" borderId="0" xfId="1" applyNumberFormat="1" applyFont="1" applyFill="1" applyBorder="1" applyAlignment="1">
      <alignment horizontal="center"/>
    </xf>
    <xf numFmtId="166" fontId="8" fillId="3" borderId="0" xfId="0" applyNumberFormat="1" applyFont="1" applyFill="1" applyBorder="1" applyAlignment="1">
      <alignment horizontal="left" indent="1"/>
    </xf>
    <xf numFmtId="39" fontId="8" fillId="3" borderId="0" xfId="0" applyNumberFormat="1" applyFont="1" applyFill="1" applyBorder="1" applyAlignment="1">
      <alignment horizontal="left"/>
    </xf>
    <xf numFmtId="166" fontId="8" fillId="3" borderId="2" xfId="0" applyNumberFormat="1" applyFont="1" applyFill="1" applyBorder="1" applyAlignment="1">
      <alignment horizontal="left" indent="1"/>
    </xf>
    <xf numFmtId="166" fontId="0" fillId="0" borderId="2" xfId="0" applyNumberFormat="1" applyBorder="1"/>
    <xf numFmtId="168" fontId="8" fillId="3" borderId="2" xfId="0" applyNumberFormat="1" applyFont="1" applyFill="1" applyBorder="1"/>
    <xf numFmtId="165" fontId="6" fillId="3" borderId="0" xfId="0" applyNumberFormat="1" applyFont="1" applyFill="1"/>
    <xf numFmtId="169" fontId="6" fillId="3" borderId="0" xfId="0" applyNumberFormat="1" applyFont="1" applyFill="1"/>
    <xf numFmtId="169" fontId="8" fillId="3" borderId="0" xfId="0" applyNumberFormat="1" applyFont="1" applyFill="1"/>
    <xf numFmtId="165" fontId="0" fillId="0" borderId="2" xfId="3" applyNumberFormat="1" applyFont="1" applyBorder="1"/>
    <xf numFmtId="165" fontId="9" fillId="0" borderId="2" xfId="3" applyNumberFormat="1" applyFont="1" applyBorder="1"/>
    <xf numFmtId="165" fontId="8" fillId="3" borderId="0" xfId="0" applyNumberFormat="1" applyFont="1" applyFill="1"/>
    <xf numFmtId="165" fontId="0" fillId="0" borderId="0" xfId="0" applyNumberFormat="1"/>
    <xf numFmtId="165" fontId="9" fillId="0" borderId="0" xfId="0" applyNumberFormat="1" applyFont="1"/>
    <xf numFmtId="13" fontId="0" fillId="0" borderId="0" xfId="0" applyNumberFormat="1"/>
    <xf numFmtId="165" fontId="0" fillId="0" borderId="6" xfId="3" applyNumberFormat="1" applyFont="1" applyFill="1" applyBorder="1"/>
    <xf numFmtId="39" fontId="0" fillId="0" borderId="2" xfId="0" applyNumberFormat="1" applyBorder="1" applyAlignment="1">
      <alignment horizontal="left"/>
    </xf>
    <xf numFmtId="0" fontId="0" fillId="0" borderId="2" xfId="0" applyBorder="1"/>
    <xf numFmtId="166" fontId="0" fillId="0" borderId="2" xfId="0" applyNumberFormat="1" applyBorder="1" applyAlignment="1">
      <alignment horizontal="left" indent="1"/>
    </xf>
    <xf numFmtId="166" fontId="0" fillId="0" borderId="2" xfId="0" applyNumberFormat="1" applyBorder="1" applyAlignment="1">
      <alignment horizontal="left" indent="2"/>
    </xf>
    <xf numFmtId="168" fontId="0" fillId="0" borderId="2" xfId="3" applyNumberFormat="1" applyFont="1" applyBorder="1" applyAlignment="1">
      <alignment horizontal="left"/>
    </xf>
    <xf numFmtId="168" fontId="9" fillId="0" borderId="2" xfId="3" applyNumberFormat="1" applyFont="1" applyBorder="1" applyAlignment="1">
      <alignment horizontal="left"/>
    </xf>
    <xf numFmtId="166" fontId="11" fillId="3" borderId="0" xfId="4" applyNumberFormat="1" applyFont="1" applyFill="1"/>
    <xf numFmtId="166" fontId="2" fillId="3" borderId="0" xfId="4" applyNumberFormat="1" applyFill="1"/>
    <xf numFmtId="166" fontId="11" fillId="6" borderId="0" xfId="4" applyNumberFormat="1" applyFont="1" applyFill="1"/>
    <xf numFmtId="166" fontId="11" fillId="3" borderId="0" xfId="4" applyNumberFormat="1" applyFont="1" applyFill="1" applyAlignment="1">
      <alignment horizontal="left"/>
    </xf>
    <xf numFmtId="166" fontId="2" fillId="6" borderId="0" xfId="4" applyNumberFormat="1" applyFill="1"/>
    <xf numFmtId="166" fontId="11" fillId="3" borderId="7" xfId="4" applyNumberFormat="1" applyFont="1" applyFill="1" applyBorder="1"/>
    <xf numFmtId="164" fontId="11" fillId="3" borderId="0" xfId="5" applyFont="1" applyFill="1"/>
    <xf numFmtId="166" fontId="11" fillId="3" borderId="0" xfId="4" applyNumberFormat="1" applyFont="1" applyFill="1" applyBorder="1"/>
    <xf numFmtId="164" fontId="2" fillId="3" borderId="0" xfId="5" applyFont="1" applyFill="1"/>
    <xf numFmtId="166" fontId="2" fillId="3" borderId="0" xfId="4" applyNumberFormat="1" applyFont="1" applyFill="1"/>
    <xf numFmtId="166" fontId="2" fillId="7" borderId="0" xfId="4" applyNumberFormat="1" applyFill="1"/>
    <xf numFmtId="166" fontId="2" fillId="0" borderId="7" xfId="4" applyNumberFormat="1" applyBorder="1"/>
    <xf numFmtId="166" fontId="2" fillId="0" borderId="0" xfId="4" applyNumberFormat="1"/>
    <xf numFmtId="166" fontId="2" fillId="8" borderId="0" xfId="4" applyNumberFormat="1" applyFill="1"/>
    <xf numFmtId="166" fontId="2" fillId="8" borderId="0" xfId="4" applyNumberFormat="1" applyFill="1" applyProtection="1">
      <protection locked="0"/>
    </xf>
    <xf numFmtId="166" fontId="2" fillId="8" borderId="0" xfId="4" applyNumberFormat="1" applyFont="1" applyFill="1"/>
    <xf numFmtId="166" fontId="2" fillId="0" borderId="0" xfId="4" applyNumberFormat="1" applyFont="1"/>
    <xf numFmtId="39" fontId="2" fillId="0" borderId="7" xfId="4" applyNumberFormat="1" applyBorder="1"/>
    <xf numFmtId="39" fontId="2" fillId="0" borderId="7" xfId="4" applyNumberFormat="1" applyFont="1" applyBorder="1"/>
    <xf numFmtId="39" fontId="2" fillId="0" borderId="7" xfId="4" applyNumberFormat="1" applyFont="1" applyFill="1" applyBorder="1"/>
    <xf numFmtId="39" fontId="2" fillId="0" borderId="7" xfId="4" applyNumberFormat="1" applyFill="1" applyBorder="1"/>
    <xf numFmtId="166" fontId="2" fillId="0" borderId="0" xfId="4" applyNumberFormat="1" applyBorder="1" applyAlignment="1"/>
    <xf numFmtId="166" fontId="12" fillId="0" borderId="0" xfId="4" applyNumberFormat="1" applyFont="1"/>
    <xf numFmtId="166" fontId="2" fillId="0" borderId="0" xfId="4" applyProtection="1">
      <protection locked="0"/>
    </xf>
    <xf numFmtId="166" fontId="2" fillId="0" borderId="0" xfId="4" applyFont="1" applyProtection="1">
      <protection locked="0"/>
    </xf>
    <xf numFmtId="39" fontId="2" fillId="0" borderId="0" xfId="4" applyNumberFormat="1" applyFont="1" applyFill="1" applyBorder="1"/>
    <xf numFmtId="166" fontId="2" fillId="9" borderId="0" xfId="4" applyFont="1" applyFill="1" applyProtection="1">
      <protection locked="0"/>
    </xf>
    <xf numFmtId="166" fontId="2" fillId="0" borderId="0" xfId="4" applyFont="1"/>
    <xf numFmtId="166" fontId="2" fillId="0" borderId="0" xfId="4"/>
    <xf numFmtId="166" fontId="0" fillId="0" borderId="0" xfId="0" applyNumberFormat="1" applyProtection="1">
      <protection locked="0"/>
    </xf>
    <xf numFmtId="0" fontId="0" fillId="3" borderId="0" xfId="0" applyFill="1"/>
    <xf numFmtId="0" fontId="0" fillId="0" borderId="2" xfId="0" applyNumberFormat="1" applyBorder="1"/>
    <xf numFmtId="165" fontId="0" fillId="0" borderId="2" xfId="5" applyNumberFormat="1" applyFont="1" applyBorder="1"/>
    <xf numFmtId="168" fontId="0" fillId="0" borderId="2" xfId="5" applyNumberFormat="1" applyFont="1" applyBorder="1" applyAlignment="1">
      <alignment horizontal="left"/>
    </xf>
    <xf numFmtId="168" fontId="9" fillId="0" borderId="2" xfId="5" applyNumberFormat="1" applyFont="1" applyBorder="1" applyAlignment="1">
      <alignment horizontal="left"/>
    </xf>
    <xf numFmtId="165" fontId="9" fillId="0" borderId="2" xfId="5" applyNumberFormat="1" applyFont="1" applyBorder="1"/>
    <xf numFmtId="167" fontId="3" fillId="4" borderId="2" xfId="2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left" indent="1"/>
    </xf>
    <xf numFmtId="168" fontId="8" fillId="0" borderId="2" xfId="5" applyNumberFormat="1" applyFont="1" applyBorder="1" applyAlignment="1">
      <alignment horizontal="left"/>
    </xf>
    <xf numFmtId="165" fontId="8" fillId="0" borderId="2" xfId="5" applyNumberFormat="1" applyFont="1" applyBorder="1"/>
    <xf numFmtId="165" fontId="0" fillId="0" borderId="2" xfId="3" applyFont="1" applyBorder="1" applyAlignment="1">
      <alignment horizontal="left" indent="1"/>
    </xf>
    <xf numFmtId="0" fontId="0" fillId="0" borderId="9" xfId="0" applyNumberFormat="1" applyBorder="1"/>
    <xf numFmtId="165" fontId="0" fillId="0" borderId="9" xfId="5" applyNumberFormat="1" applyFont="1" applyBorder="1"/>
    <xf numFmtId="39" fontId="0" fillId="0" borderId="9" xfId="0" applyNumberFormat="1" applyBorder="1" applyAlignment="1">
      <alignment horizontal="center"/>
    </xf>
    <xf numFmtId="165" fontId="9" fillId="0" borderId="9" xfId="5" applyNumberFormat="1" applyFont="1" applyBorder="1"/>
    <xf numFmtId="168" fontId="9" fillId="0" borderId="9" xfId="0" applyNumberFormat="1" applyFont="1" applyBorder="1"/>
    <xf numFmtId="166" fontId="0" fillId="0" borderId="2" xfId="0" applyNumberFormat="1" applyBorder="1" applyAlignment="1">
      <alignment horizontal="center"/>
    </xf>
    <xf numFmtId="39" fontId="0" fillId="0" borderId="2" xfId="0" applyNumberFormat="1" applyBorder="1" applyAlignment="1">
      <alignment horizontal="center"/>
    </xf>
    <xf numFmtId="166" fontId="9" fillId="0" borderId="2" xfId="0" applyNumberFormat="1" applyFont="1" applyBorder="1" applyAlignment="1">
      <alignment horizontal="center"/>
    </xf>
    <xf numFmtId="166" fontId="8" fillId="0" borderId="2" xfId="0" applyNumberFormat="1" applyFont="1" applyBorder="1" applyAlignment="1">
      <alignment horizontal="center"/>
    </xf>
    <xf numFmtId="167" fontId="3" fillId="4" borderId="2" xfId="2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left" indent="1"/>
    </xf>
    <xf numFmtId="39" fontId="0" fillId="0" borderId="0" xfId="0" applyNumberFormat="1" applyBorder="1" applyAlignment="1">
      <alignment horizontal="center"/>
    </xf>
    <xf numFmtId="168" fontId="0" fillId="0" borderId="0" xfId="5" applyNumberFormat="1" applyFont="1" applyBorder="1" applyAlignment="1">
      <alignment horizontal="left"/>
    </xf>
    <xf numFmtId="165" fontId="0" fillId="0" borderId="0" xfId="5" applyNumberFormat="1" applyFont="1" applyBorder="1"/>
    <xf numFmtId="165" fontId="9" fillId="0" borderId="0" xfId="5" applyNumberFormat="1" applyFont="1" applyBorder="1"/>
    <xf numFmtId="17" fontId="7" fillId="2" borderId="0" xfId="1" applyNumberFormat="1" applyFont="1" applyFill="1" applyBorder="1" applyAlignment="1">
      <alignment horizontal="center"/>
    </xf>
    <xf numFmtId="0" fontId="0" fillId="0" borderId="0" xfId="0" applyNumberFormat="1" applyBorder="1"/>
    <xf numFmtId="168" fontId="9" fillId="0" borderId="0" xfId="5" applyNumberFormat="1" applyFont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6" fontId="9" fillId="0" borderId="0" xfId="0" applyNumberFormat="1" applyFont="1" applyBorder="1" applyAlignment="1">
      <alignment horizontal="center"/>
    </xf>
    <xf numFmtId="166" fontId="8" fillId="0" borderId="0" xfId="0" applyNumberFormat="1" applyFont="1" applyBorder="1" applyAlignment="1">
      <alignment horizontal="left" indent="1"/>
    </xf>
    <xf numFmtId="166" fontId="8" fillId="0" borderId="0" xfId="0" applyNumberFormat="1" applyFont="1" applyBorder="1" applyAlignment="1">
      <alignment horizontal="center"/>
    </xf>
    <xf numFmtId="168" fontId="8" fillId="0" borderId="0" xfId="5" applyNumberFormat="1" applyFont="1" applyBorder="1" applyAlignment="1">
      <alignment horizontal="left"/>
    </xf>
    <xf numFmtId="165" fontId="8" fillId="0" borderId="0" xfId="5" applyNumberFormat="1" applyFont="1" applyBorder="1"/>
    <xf numFmtId="166" fontId="5" fillId="0" borderId="2" xfId="0" applyNumberFormat="1" applyFont="1" applyBorder="1" applyAlignment="1">
      <alignment horizontal="left" indent="1"/>
    </xf>
    <xf numFmtId="39" fontId="5" fillId="0" borderId="9" xfId="0" applyNumberFormat="1" applyFont="1" applyBorder="1" applyAlignment="1">
      <alignment horizontal="center"/>
    </xf>
    <xf numFmtId="168" fontId="5" fillId="0" borderId="2" xfId="5" applyNumberFormat="1" applyFont="1" applyBorder="1" applyAlignment="1">
      <alignment horizontal="left"/>
    </xf>
    <xf numFmtId="165" fontId="5" fillId="0" borderId="9" xfId="5" applyNumberFormat="1" applyFont="1" applyBorder="1"/>
    <xf numFmtId="165" fontId="5" fillId="0" borderId="2" xfId="5" applyNumberFormat="1" applyFont="1" applyBorder="1"/>
    <xf numFmtId="166" fontId="13" fillId="0" borderId="2" xfId="4" applyNumberFormat="1" applyFont="1" applyBorder="1" applyAlignment="1">
      <alignment horizontal="left" indent="1"/>
    </xf>
    <xf numFmtId="166" fontId="13" fillId="0" borderId="2" xfId="4" applyFont="1" applyBorder="1" applyAlignment="1">
      <alignment horizontal="center"/>
    </xf>
    <xf numFmtId="168" fontId="13" fillId="0" borderId="2" xfId="5" applyNumberFormat="1" applyFont="1" applyBorder="1" applyAlignment="1">
      <alignment horizontal="left"/>
    </xf>
    <xf numFmtId="165" fontId="13" fillId="0" borderId="9" xfId="5" applyNumberFormat="1" applyFont="1" applyBorder="1"/>
    <xf numFmtId="39" fontId="13" fillId="0" borderId="2" xfId="4" applyNumberFormat="1" applyFont="1" applyBorder="1" applyAlignment="1">
      <alignment horizontal="center"/>
    </xf>
    <xf numFmtId="165" fontId="13" fillId="0" borderId="2" xfId="5" applyNumberFormat="1" applyFont="1" applyBorder="1"/>
    <xf numFmtId="166" fontId="9" fillId="3" borderId="2" xfId="4" applyNumberFormat="1" applyFont="1" applyFill="1" applyBorder="1" applyAlignment="1">
      <alignment horizontal="left" indent="1"/>
    </xf>
    <xf numFmtId="39" fontId="13" fillId="0" borderId="2" xfId="4" applyNumberFormat="1" applyFont="1" applyBorder="1" applyAlignment="1">
      <alignment horizontal="left"/>
    </xf>
    <xf numFmtId="168" fontId="14" fillId="0" borderId="2" xfId="5" applyNumberFormat="1" applyFont="1" applyBorder="1" applyAlignment="1">
      <alignment horizontal="left"/>
    </xf>
    <xf numFmtId="165" fontId="14" fillId="0" borderId="2" xfId="5" applyNumberFormat="1" applyFont="1" applyBorder="1"/>
    <xf numFmtId="17" fontId="14" fillId="2" borderId="2" xfId="1" applyNumberFormat="1" applyFont="1" applyFill="1" applyBorder="1" applyAlignment="1">
      <alignment horizontal="center"/>
    </xf>
    <xf numFmtId="39" fontId="13" fillId="0" borderId="9" xfId="0" applyNumberFormat="1" applyFont="1" applyBorder="1" applyAlignment="1">
      <alignment horizontal="left"/>
    </xf>
    <xf numFmtId="0" fontId="13" fillId="0" borderId="9" xfId="0" applyNumberFormat="1" applyFont="1" applyBorder="1"/>
    <xf numFmtId="166" fontId="13" fillId="0" borderId="2" xfId="0" applyNumberFormat="1" applyFont="1" applyBorder="1" applyAlignment="1">
      <alignment horizontal="left" indent="1"/>
    </xf>
    <xf numFmtId="166" fontId="13" fillId="0" borderId="2" xfId="0" applyNumberFormat="1" applyFont="1" applyBorder="1" applyAlignment="1">
      <alignment horizontal="center"/>
    </xf>
    <xf numFmtId="39" fontId="13" fillId="0" borderId="2" xfId="0" applyNumberFormat="1" applyFont="1" applyBorder="1" applyAlignment="1">
      <alignment horizontal="center"/>
    </xf>
    <xf numFmtId="166" fontId="14" fillId="3" borderId="2" xfId="0" applyNumberFormat="1" applyFont="1" applyFill="1" applyBorder="1" applyAlignment="1">
      <alignment horizontal="left" indent="1"/>
    </xf>
    <xf numFmtId="39" fontId="13" fillId="0" borderId="2" xfId="0" applyNumberFormat="1" applyFont="1" applyBorder="1" applyAlignment="1">
      <alignment horizontal="left"/>
    </xf>
    <xf numFmtId="39" fontId="13" fillId="0" borderId="9" xfId="4" applyNumberFormat="1" applyFont="1" applyBorder="1" applyAlignment="1">
      <alignment horizontal="left"/>
    </xf>
    <xf numFmtId="0" fontId="13" fillId="0" borderId="9" xfId="4" applyNumberFormat="1" applyFont="1" applyBorder="1"/>
    <xf numFmtId="165" fontId="14" fillId="0" borderId="9" xfId="5" applyNumberFormat="1" applyFont="1" applyBorder="1"/>
    <xf numFmtId="166" fontId="9" fillId="3" borderId="2" xfId="0" applyNumberFormat="1" applyFont="1" applyFill="1" applyBorder="1" applyAlignment="1">
      <alignment horizontal="left" indent="1"/>
    </xf>
    <xf numFmtId="39" fontId="13" fillId="0" borderId="9" xfId="0" applyNumberFormat="1" applyFont="1" applyBorder="1" applyAlignment="1">
      <alignment horizontal="center"/>
    </xf>
    <xf numFmtId="168" fontId="14" fillId="0" borderId="9" xfId="0" applyNumberFormat="1" applyFont="1" applyBorder="1"/>
    <xf numFmtId="17" fontId="14" fillId="2" borderId="9" xfId="1" applyNumberFormat="1" applyFont="1" applyFill="1" applyBorder="1" applyAlignment="1">
      <alignment horizontal="center"/>
    </xf>
    <xf numFmtId="167" fontId="3" fillId="4" borderId="2" xfId="2" applyNumberFormat="1" applyFont="1" applyBorder="1" applyAlignment="1">
      <alignment horizontal="center" vertical="center" wrapText="1"/>
    </xf>
    <xf numFmtId="168" fontId="14" fillId="0" borderId="9" xfId="5" applyNumberFormat="1" applyFont="1" applyBorder="1" applyAlignment="1">
      <alignment horizontal="left"/>
    </xf>
    <xf numFmtId="39" fontId="13" fillId="0" borderId="9" xfId="4" applyNumberFormat="1" applyFont="1" applyBorder="1" applyAlignment="1">
      <alignment horizontal="center"/>
    </xf>
    <xf numFmtId="165" fontId="14" fillId="0" borderId="9" xfId="5" applyNumberFormat="1" applyFont="1" applyBorder="1" applyAlignment="1">
      <alignment horizontal="left"/>
    </xf>
    <xf numFmtId="166" fontId="14" fillId="0" borderId="9" xfId="0" applyNumberFormat="1" applyFont="1" applyBorder="1" applyAlignment="1">
      <alignment horizontal="left" indent="1"/>
    </xf>
    <xf numFmtId="17" fontId="13" fillId="2" borderId="9" xfId="1" applyNumberFormat="1" applyFont="1" applyFill="1" applyBorder="1" applyAlignment="1">
      <alignment horizontal="left" indent="2"/>
    </xf>
    <xf numFmtId="166" fontId="13" fillId="0" borderId="2" xfId="0" applyNumberFormat="1" applyFont="1" applyBorder="1" applyAlignment="1">
      <alignment horizontal="left" wrapText="1" indent="1"/>
    </xf>
    <xf numFmtId="165" fontId="13" fillId="0" borderId="9" xfId="5" applyNumberFormat="1" applyFont="1" applyBorder="1" applyAlignment="1">
      <alignment vertical="top"/>
    </xf>
    <xf numFmtId="165" fontId="13" fillId="0" borderId="2" xfId="5" applyNumberFormat="1" applyFont="1" applyBorder="1" applyAlignment="1">
      <alignment vertical="top"/>
    </xf>
    <xf numFmtId="168" fontId="13" fillId="0" borderId="2" xfId="5" applyNumberFormat="1" applyFont="1" applyBorder="1" applyAlignment="1">
      <alignment horizontal="left" vertical="top"/>
    </xf>
    <xf numFmtId="167" fontId="3" fillId="4" borderId="2" xfId="2" applyNumberFormat="1" applyFont="1" applyBorder="1" applyAlignment="1">
      <alignment horizontal="center" vertical="center" wrapText="1"/>
    </xf>
    <xf numFmtId="166" fontId="13" fillId="0" borderId="9" xfId="0" applyNumberFormat="1" applyFont="1" applyBorder="1" applyAlignment="1">
      <alignment horizontal="left" indent="1"/>
    </xf>
    <xf numFmtId="17" fontId="13" fillId="2" borderId="9" xfId="1" applyNumberFormat="1" applyFont="1" applyFill="1" applyBorder="1" applyAlignment="1">
      <alignment horizontal="center"/>
    </xf>
    <xf numFmtId="167" fontId="3" fillId="4" borderId="2" xfId="2" applyNumberFormat="1" applyFont="1" applyBorder="1" applyAlignment="1">
      <alignment horizontal="center" vertical="center" wrapText="1"/>
    </xf>
    <xf numFmtId="167" fontId="3" fillId="4" borderId="2" xfId="2" applyNumberFormat="1" applyFont="1" applyBorder="1" applyAlignment="1">
      <alignment horizontal="center" vertical="center" wrapText="1"/>
    </xf>
    <xf numFmtId="165" fontId="13" fillId="0" borderId="9" xfId="5" applyNumberFormat="1" applyFont="1" applyBorder="1" applyAlignment="1">
      <alignment horizontal="left"/>
    </xf>
    <xf numFmtId="17" fontId="13" fillId="2" borderId="9" xfId="1" applyNumberFormat="1" applyFont="1" applyFill="1" applyBorder="1" applyAlignment="1">
      <alignment horizontal="left"/>
    </xf>
    <xf numFmtId="167" fontId="15" fillId="4" borderId="2" xfId="2" applyNumberFormat="1" applyFont="1" applyBorder="1" applyAlignment="1">
      <alignment horizontal="center" vertical="center" wrapText="1"/>
    </xf>
    <xf numFmtId="17" fontId="16" fillId="3" borderId="2" xfId="0" applyNumberFormat="1" applyFont="1" applyFill="1" applyBorder="1" applyAlignment="1">
      <alignment horizontal="center"/>
    </xf>
    <xf numFmtId="39" fontId="17" fillId="0" borderId="9" xfId="4" applyNumberFormat="1" applyFont="1" applyBorder="1" applyAlignment="1">
      <alignment horizontal="left"/>
    </xf>
    <xf numFmtId="168" fontId="18" fillId="0" borderId="9" xfId="5" applyNumberFormat="1" applyFont="1" applyBorder="1" applyAlignment="1">
      <alignment horizontal="left"/>
    </xf>
    <xf numFmtId="165" fontId="18" fillId="0" borderId="9" xfId="5" applyNumberFormat="1" applyFont="1" applyBorder="1"/>
    <xf numFmtId="165" fontId="18" fillId="0" borderId="2" xfId="5" applyNumberFormat="1" applyFont="1" applyBorder="1"/>
    <xf numFmtId="166" fontId="19" fillId="0" borderId="2" xfId="0" applyNumberFormat="1" applyFont="1" applyBorder="1" applyAlignment="1">
      <alignment horizontal="left" indent="2"/>
    </xf>
    <xf numFmtId="168" fontId="17" fillId="0" borderId="2" xfId="5" applyNumberFormat="1" applyFont="1" applyBorder="1" applyAlignment="1">
      <alignment horizontal="left"/>
    </xf>
    <xf numFmtId="165" fontId="17" fillId="0" borderId="9" xfId="5" applyNumberFormat="1" applyFont="1" applyBorder="1"/>
    <xf numFmtId="166" fontId="18" fillId="3" borderId="2" xfId="0" applyNumberFormat="1" applyFont="1" applyFill="1" applyBorder="1" applyAlignment="1">
      <alignment horizontal="left" indent="1"/>
    </xf>
    <xf numFmtId="168" fontId="18" fillId="0" borderId="2" xfId="5" applyNumberFormat="1" applyFont="1" applyBorder="1" applyAlignment="1">
      <alignment horizontal="left"/>
    </xf>
    <xf numFmtId="166" fontId="17" fillId="0" borderId="2" xfId="0" applyNumberFormat="1" applyFont="1" applyBorder="1" applyAlignment="1">
      <alignment horizontal="left" indent="1"/>
    </xf>
    <xf numFmtId="168" fontId="17" fillId="0" borderId="9" xfId="5" applyNumberFormat="1" applyFont="1" applyBorder="1" applyAlignment="1">
      <alignment horizontal="left"/>
    </xf>
    <xf numFmtId="17" fontId="18" fillId="2" borderId="9" xfId="1" applyNumberFormat="1" applyFont="1" applyFill="1" applyBorder="1" applyAlignment="1">
      <alignment horizontal="center"/>
    </xf>
    <xf numFmtId="165" fontId="17" fillId="0" borderId="2" xfId="5" applyNumberFormat="1" applyFont="1" applyBorder="1"/>
    <xf numFmtId="39" fontId="17" fillId="0" borderId="2" xfId="4" applyNumberFormat="1" applyFont="1" applyBorder="1" applyAlignment="1">
      <alignment horizontal="left"/>
    </xf>
    <xf numFmtId="39" fontId="17" fillId="0" borderId="2" xfId="0" applyNumberFormat="1" applyFont="1" applyBorder="1" applyAlignment="1">
      <alignment horizontal="center"/>
    </xf>
    <xf numFmtId="166" fontId="19" fillId="0" borderId="9" xfId="0" applyNumberFormat="1" applyFont="1" applyBorder="1" applyAlignment="1">
      <alignment horizontal="left" indent="2"/>
    </xf>
    <xf numFmtId="166" fontId="19" fillId="3" borderId="2" xfId="0" applyNumberFormat="1" applyFont="1" applyFill="1" applyBorder="1" applyAlignment="1">
      <alignment horizontal="left"/>
    </xf>
    <xf numFmtId="17" fontId="19" fillId="3" borderId="2" xfId="0" applyNumberFormat="1" applyFont="1" applyFill="1" applyBorder="1" applyAlignment="1">
      <alignment horizontal="left"/>
    </xf>
    <xf numFmtId="165" fontId="18" fillId="0" borderId="10" xfId="5" applyNumberFormat="1" applyFont="1" applyBorder="1"/>
    <xf numFmtId="165" fontId="17" fillId="0" borderId="9" xfId="3" applyFont="1" applyBorder="1" applyAlignment="1">
      <alignment horizontal="left"/>
    </xf>
    <xf numFmtId="165" fontId="17" fillId="0" borderId="9" xfId="3" applyFont="1" applyBorder="1"/>
    <xf numFmtId="165" fontId="17" fillId="0" borderId="2" xfId="3" applyFont="1" applyBorder="1"/>
    <xf numFmtId="164" fontId="0" fillId="3" borderId="0" xfId="0" applyNumberFormat="1" applyFill="1"/>
    <xf numFmtId="165" fontId="18" fillId="0" borderId="9" xfId="5" applyNumberFormat="1" applyFont="1" applyBorder="1" applyAlignment="1">
      <alignment horizontal="left"/>
    </xf>
    <xf numFmtId="0" fontId="0" fillId="3" borderId="9" xfId="0" applyFill="1" applyBorder="1"/>
    <xf numFmtId="164" fontId="0" fillId="3" borderId="9" xfId="0" applyNumberFormat="1" applyFill="1" applyBorder="1"/>
    <xf numFmtId="0" fontId="19" fillId="0" borderId="9" xfId="3" applyNumberFormat="1" applyFont="1" applyBorder="1" applyAlignment="1">
      <alignment horizontal="left" indent="2"/>
    </xf>
    <xf numFmtId="17" fontId="18" fillId="3" borderId="2" xfId="0" applyNumberFormat="1" applyFont="1" applyFill="1" applyBorder="1" applyAlignment="1">
      <alignment horizontal="center"/>
    </xf>
    <xf numFmtId="166" fontId="17" fillId="0" borderId="9" xfId="0" applyNumberFormat="1" applyFont="1" applyBorder="1" applyAlignment="1">
      <alignment horizontal="left" indent="2"/>
    </xf>
    <xf numFmtId="0" fontId="13" fillId="3" borderId="2" xfId="0" applyFont="1" applyFill="1" applyBorder="1"/>
    <xf numFmtId="166" fontId="17" fillId="3" borderId="2" xfId="0" applyNumberFormat="1" applyFont="1" applyFill="1" applyBorder="1" applyAlignment="1">
      <alignment horizontal="left"/>
    </xf>
    <xf numFmtId="0" fontId="13" fillId="3" borderId="9" xfId="0" applyFont="1" applyFill="1" applyBorder="1"/>
    <xf numFmtId="166" fontId="18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 indent="2"/>
    </xf>
    <xf numFmtId="166" fontId="17" fillId="0" borderId="2" xfId="0" applyNumberFormat="1" applyFont="1" applyBorder="1" applyAlignment="1">
      <alignment horizontal="left" indent="2"/>
    </xf>
    <xf numFmtId="0" fontId="17" fillId="0" borderId="2" xfId="0" applyNumberFormat="1" applyFont="1" applyBorder="1" applyAlignment="1">
      <alignment horizontal="left" indent="2"/>
    </xf>
    <xf numFmtId="166" fontId="16" fillId="3" borderId="2" xfId="0" applyNumberFormat="1" applyFont="1" applyFill="1" applyBorder="1" applyAlignment="1">
      <alignment horizontal="center"/>
    </xf>
    <xf numFmtId="166" fontId="18" fillId="0" borderId="9" xfId="0" applyNumberFormat="1" applyFont="1" applyBorder="1" applyAlignment="1">
      <alignment horizontal="left" indent="2"/>
    </xf>
    <xf numFmtId="164" fontId="3" fillId="4" borderId="2" xfId="2" applyNumberFormat="1" applyFont="1" applyBorder="1" applyAlignment="1">
      <alignment horizontal="center" vertical="center" wrapText="1"/>
    </xf>
    <xf numFmtId="167" fontId="3" fillId="4" borderId="3" xfId="2" applyNumberFormat="1" applyFont="1" applyBorder="1" applyAlignment="1">
      <alignment horizontal="center" vertical="center" wrapText="1"/>
    </xf>
    <xf numFmtId="167" fontId="3" fillId="4" borderId="4" xfId="2" applyNumberFormat="1" applyFont="1" applyBorder="1" applyAlignment="1">
      <alignment horizontal="center" vertical="center" wrapText="1"/>
    </xf>
    <xf numFmtId="167" fontId="3" fillId="4" borderId="5" xfId="2" applyNumberFormat="1" applyFont="1" applyBorder="1" applyAlignment="1">
      <alignment horizontal="center" vertical="center" wrapText="1"/>
    </xf>
    <xf numFmtId="167" fontId="3" fillId="4" borderId="2" xfId="2" applyNumberFormat="1" applyFont="1" applyBorder="1" applyAlignment="1">
      <alignment horizontal="center" vertical="center" wrapText="1"/>
    </xf>
    <xf numFmtId="164" fontId="3" fillId="4" borderId="3" xfId="2" applyNumberFormat="1" applyFont="1" applyBorder="1" applyAlignment="1">
      <alignment horizontal="center" vertical="center" wrapText="1"/>
    </xf>
    <xf numFmtId="164" fontId="3" fillId="4" borderId="4" xfId="2" applyNumberFormat="1" applyFont="1" applyBorder="1" applyAlignment="1">
      <alignment horizontal="center" vertical="center" wrapText="1"/>
    </xf>
    <xf numFmtId="164" fontId="3" fillId="4" borderId="5" xfId="2" applyNumberFormat="1" applyFont="1" applyBorder="1" applyAlignment="1">
      <alignment horizontal="center" vertical="center" wrapText="1"/>
    </xf>
    <xf numFmtId="164" fontId="3" fillId="4" borderId="8" xfId="2" applyNumberFormat="1" applyFont="1" applyBorder="1" applyAlignment="1">
      <alignment horizontal="center" vertical="center" wrapText="1"/>
    </xf>
    <xf numFmtId="164" fontId="3" fillId="4" borderId="9" xfId="2" applyNumberFormat="1" applyFont="1" applyBorder="1" applyAlignment="1">
      <alignment horizontal="center" vertical="center" wrapText="1"/>
    </xf>
    <xf numFmtId="164" fontId="15" fillId="4" borderId="3" xfId="2" applyNumberFormat="1" applyFont="1" applyBorder="1" applyAlignment="1">
      <alignment horizontal="center" vertical="center" wrapText="1"/>
    </xf>
    <xf numFmtId="164" fontId="15" fillId="4" borderId="4" xfId="2" applyNumberFormat="1" applyFont="1" applyBorder="1" applyAlignment="1">
      <alignment horizontal="center" vertical="center" wrapText="1"/>
    </xf>
    <xf numFmtId="164" fontId="15" fillId="4" borderId="5" xfId="2" applyNumberFormat="1" applyFont="1" applyBorder="1" applyAlignment="1">
      <alignment horizontal="center" vertical="center" wrapText="1"/>
    </xf>
    <xf numFmtId="164" fontId="15" fillId="4" borderId="8" xfId="2" applyNumberFormat="1" applyFont="1" applyBorder="1" applyAlignment="1">
      <alignment horizontal="center" vertical="center" wrapText="1"/>
    </xf>
    <xf numFmtId="164" fontId="15" fillId="4" borderId="9" xfId="2" applyNumberFormat="1" applyFont="1" applyBorder="1" applyAlignment="1">
      <alignment horizontal="center" vertical="center" wrapText="1"/>
    </xf>
    <xf numFmtId="167" fontId="15" fillId="4" borderId="3" xfId="2" applyNumberFormat="1" applyFont="1" applyBorder="1" applyAlignment="1">
      <alignment horizontal="center" vertical="center" wrapText="1"/>
    </xf>
    <xf numFmtId="167" fontId="15" fillId="4" borderId="4" xfId="2" applyNumberFormat="1" applyFont="1" applyBorder="1" applyAlignment="1">
      <alignment horizontal="center" vertical="center" wrapText="1"/>
    </xf>
    <xf numFmtId="167" fontId="15" fillId="4" borderId="5" xfId="2" applyNumberFormat="1" applyFont="1" applyBorder="1" applyAlignment="1">
      <alignment horizontal="center" vertical="center" wrapText="1"/>
    </xf>
  </cellXfs>
  <cellStyles count="24">
    <cellStyle name="Cuadros SSF" xfId="2"/>
    <cellStyle name="Cuadros SSF 2" xfId="23"/>
    <cellStyle name="Cuadros SSF 3" xfId="6"/>
    <cellStyle name="Euro" xfId="7"/>
    <cellStyle name="Millares" xfId="3" builtinId="3"/>
    <cellStyle name="Millares 10" xfId="5"/>
    <cellStyle name="Millares 2" xfId="8"/>
    <cellStyle name="Millares 3" xfId="9"/>
    <cellStyle name="Millares 4" xfId="10"/>
    <cellStyle name="Millares 5" xfId="20"/>
    <cellStyle name="Normal" xfId="0" builtinId="0"/>
    <cellStyle name="Normal 2" xfId="11"/>
    <cellStyle name="Normal 3" xfId="12"/>
    <cellStyle name="Normal 4" xfId="4"/>
    <cellStyle name="Normal 5" xfId="13"/>
    <cellStyle name="Normal 5 2" xfId="14"/>
    <cellStyle name="Normal 6" xfId="19"/>
    <cellStyle name="Normal 7" xfId="21"/>
    <cellStyle name="Normal 8" xfId="22"/>
    <cellStyle name="Normal_IBES2011" xfId="1"/>
    <cellStyle name="Porcentual 2" xfId="16"/>
    <cellStyle name="Porcentual 3" xfId="17"/>
    <cellStyle name="Porcentual 4" xfId="18"/>
    <cellStyle name="Porcentual 5" xf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342900</xdr:colOff>
      <xdr:row>0</xdr:row>
      <xdr:rowOff>0</xdr:rowOff>
    </xdr:from>
    <xdr:to>
      <xdr:col>7</xdr:col>
      <xdr:colOff>725526</xdr:colOff>
      <xdr:row>6</xdr:row>
      <xdr:rowOff>133350</xdr:rowOff>
    </xdr:to>
    <xdr:pic>
      <xdr:nvPicPr>
        <xdr:cNvPr id="3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7247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142924</xdr:rowOff>
    </xdr:from>
    <xdr:to>
      <xdr:col>6</xdr:col>
      <xdr:colOff>800700</xdr:colOff>
      <xdr:row>3</xdr:row>
      <xdr:rowOff>172019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142924"/>
          <a:ext cx="972150" cy="6005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142924</xdr:rowOff>
    </xdr:from>
    <xdr:to>
      <xdr:col>6</xdr:col>
      <xdr:colOff>800700</xdr:colOff>
      <xdr:row>3</xdr:row>
      <xdr:rowOff>172019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142924"/>
          <a:ext cx="972150" cy="6005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942975</xdr:colOff>
      <xdr:row>0</xdr:row>
      <xdr:rowOff>142924</xdr:rowOff>
    </xdr:from>
    <xdr:to>
      <xdr:col>6</xdr:col>
      <xdr:colOff>800700</xdr:colOff>
      <xdr:row>3</xdr:row>
      <xdr:rowOff>172019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24975" y="142924"/>
          <a:ext cx="972150" cy="6005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512722</xdr:colOff>
      <xdr:row>0</xdr:row>
      <xdr:rowOff>0</xdr:rowOff>
    </xdr:from>
    <xdr:to>
      <xdr:col>8</xdr:col>
      <xdr:colOff>47623</xdr:colOff>
      <xdr:row>5</xdr:row>
      <xdr:rowOff>152400</xdr:rowOff>
    </xdr:to>
    <xdr:pic>
      <xdr:nvPicPr>
        <xdr:cNvPr id="1025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75672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1575" y="0"/>
          <a:ext cx="105890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1575" y="0"/>
          <a:ext cx="105890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106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0</xdr:row>
      <xdr:rowOff>0</xdr:rowOff>
    </xdr:from>
    <xdr:to>
      <xdr:col>7</xdr:col>
      <xdr:colOff>706476</xdr:colOff>
      <xdr:row>5</xdr:row>
      <xdr:rowOff>152400</xdr:rowOff>
    </xdr:to>
    <xdr:pic>
      <xdr:nvPicPr>
        <xdr:cNvPr id="2" name="Picture 1" descr="LogoSSF_200x200[1]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86925" y="0"/>
          <a:ext cx="1077951" cy="110490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3</xdr:col>
      <xdr:colOff>990600</xdr:colOff>
      <xdr:row>0</xdr:row>
      <xdr:rowOff>47625</xdr:rowOff>
    </xdr:from>
    <xdr:to>
      <xdr:col>4</xdr:col>
      <xdr:colOff>682311</xdr:colOff>
      <xdr:row>4</xdr:row>
      <xdr:rowOff>5625</xdr:rowOff>
    </xdr:to>
    <xdr:pic>
      <xdr:nvPicPr>
        <xdr:cNvPr id="3" name="2 Imagen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010400" y="47625"/>
          <a:ext cx="710886" cy="720000"/>
        </a:xfrm>
        <a:prstGeom prst="flowChartConnector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23"/>
  <sheetViews>
    <sheetView zoomScaleSheetLayoutView="100" workbookViewId="0">
      <selection activeCell="B8" sqref="B8:H8"/>
    </sheetView>
  </sheetViews>
  <sheetFormatPr baseColWidth="10" defaultRowHeight="12.75" x14ac:dyDescent="0.2"/>
  <cols>
    <col min="1" max="1" width="11.42578125" style="8"/>
    <col min="2" max="2" width="49.5703125" style="18" bestFit="1" customWidth="1"/>
    <col min="3" max="3" width="15.85546875" style="18" bestFit="1" customWidth="1"/>
    <col min="4" max="4" width="13.7109375" style="18" bestFit="1" customWidth="1"/>
    <col min="5" max="5" width="19.140625" style="18" bestFit="1" customWidth="1"/>
    <col min="6" max="6" width="10.7109375" style="18" customWidth="1"/>
    <col min="7" max="7" width="10.42578125" style="18" customWidth="1"/>
    <col min="8" max="8" width="11" style="18" customWidth="1"/>
    <col min="9" max="10" width="15" style="8" bestFit="1" customWidth="1"/>
    <col min="11" max="11" width="15.85546875" style="8" bestFit="1" customWidth="1"/>
    <col min="12" max="12" width="16.5703125" style="8" bestFit="1" customWidth="1"/>
    <col min="13" max="16384" width="11.42578125" style="8"/>
  </cols>
  <sheetData>
    <row r="1" spans="2:13" x14ac:dyDescent="0.2">
      <c r="B1" s="8"/>
      <c r="C1" s="8"/>
      <c r="D1" s="8"/>
      <c r="E1" s="8"/>
      <c r="F1" s="8"/>
      <c r="G1" s="8"/>
      <c r="H1" s="8"/>
    </row>
    <row r="2" spans="2:13" x14ac:dyDescent="0.2">
      <c r="B2" s="8"/>
      <c r="C2" s="8"/>
      <c r="D2" s="8"/>
      <c r="E2" s="8"/>
      <c r="F2" s="8"/>
      <c r="G2" s="8"/>
      <c r="H2" s="8"/>
    </row>
    <row r="3" spans="2:13" x14ac:dyDescent="0.2">
      <c r="B3" s="8"/>
      <c r="C3" s="8"/>
      <c r="D3" s="8"/>
      <c r="E3" s="8"/>
      <c r="F3" s="8"/>
      <c r="G3" s="8"/>
      <c r="H3" s="8"/>
    </row>
    <row r="4" spans="2:13" x14ac:dyDescent="0.2">
      <c r="B4" s="8"/>
      <c r="C4" s="8"/>
      <c r="D4" s="8"/>
      <c r="E4" s="8"/>
      <c r="F4" s="8"/>
      <c r="G4" s="8"/>
      <c r="H4" s="8"/>
    </row>
    <row r="5" spans="2:13" x14ac:dyDescent="0.2">
      <c r="B5" s="8"/>
      <c r="C5" s="8"/>
      <c r="D5" s="8"/>
      <c r="E5" s="8"/>
      <c r="F5" s="8"/>
      <c r="G5" s="8"/>
      <c r="H5" s="8"/>
    </row>
    <row r="6" spans="2:13" x14ac:dyDescent="0.2">
      <c r="B6" s="8"/>
      <c r="C6" s="8"/>
      <c r="D6" s="8"/>
      <c r="E6" s="8"/>
      <c r="F6" s="8"/>
      <c r="G6" s="8"/>
      <c r="H6" s="8"/>
    </row>
    <row r="7" spans="2:13" x14ac:dyDescent="0.2">
      <c r="B7" s="8"/>
      <c r="C7" s="8"/>
      <c r="D7" s="8"/>
      <c r="E7" s="8"/>
      <c r="F7" s="8"/>
      <c r="G7" s="8"/>
      <c r="H7" s="8"/>
    </row>
    <row r="8" spans="2:13" ht="33" customHeight="1" x14ac:dyDescent="0.2">
      <c r="B8" s="202" t="s">
        <v>47</v>
      </c>
      <c r="C8" s="202"/>
      <c r="D8" s="202"/>
      <c r="E8" s="202"/>
      <c r="F8" s="202"/>
      <c r="G8" s="202"/>
      <c r="H8" s="202"/>
      <c r="I8" s="5"/>
      <c r="J8" s="5"/>
      <c r="K8" s="5"/>
      <c r="L8" s="5"/>
    </row>
    <row r="9" spans="2:13" ht="18" customHeight="1" x14ac:dyDescent="0.2">
      <c r="B9" s="202" t="s">
        <v>48</v>
      </c>
      <c r="C9" s="202" t="s">
        <v>7</v>
      </c>
      <c r="D9" s="202" t="s">
        <v>49</v>
      </c>
      <c r="E9" s="202" t="s">
        <v>11</v>
      </c>
      <c r="F9" s="203" t="s">
        <v>50</v>
      </c>
      <c r="G9" s="204"/>
      <c r="H9" s="205"/>
      <c r="I9" s="6"/>
      <c r="J9" s="6"/>
      <c r="K9" s="6"/>
      <c r="L9" s="6"/>
      <c r="M9" s="6"/>
    </row>
    <row r="10" spans="2:13" ht="38.25" customHeight="1" x14ac:dyDescent="0.2">
      <c r="B10" s="202"/>
      <c r="C10" s="202">
        <v>478470</v>
      </c>
      <c r="D10" s="202"/>
      <c r="E10" s="202"/>
      <c r="F10" s="1" t="s">
        <v>10</v>
      </c>
      <c r="G10" s="1" t="s">
        <v>9</v>
      </c>
      <c r="H10" s="9" t="s">
        <v>8</v>
      </c>
      <c r="I10" s="3"/>
      <c r="J10" s="3"/>
      <c r="K10" s="3"/>
      <c r="L10" s="3"/>
      <c r="M10" s="3"/>
    </row>
    <row r="11" spans="2:13" x14ac:dyDescent="0.2">
      <c r="B11" s="7">
        <v>40878</v>
      </c>
      <c r="C11" s="12"/>
      <c r="D11" s="2"/>
      <c r="E11" s="2"/>
      <c r="F11" s="2"/>
      <c r="G11" s="2"/>
      <c r="H11" s="2"/>
      <c r="I11" s="3"/>
      <c r="J11" s="3"/>
      <c r="K11" s="3"/>
      <c r="L11" s="3"/>
    </row>
    <row r="12" spans="2:13" ht="15" x14ac:dyDescent="0.25">
      <c r="B12" s="13" t="s">
        <v>51</v>
      </c>
      <c r="C12" s="13" t="s">
        <v>22</v>
      </c>
      <c r="D12" s="14">
        <v>5</v>
      </c>
      <c r="E12" s="37">
        <v>133.75</v>
      </c>
      <c r="F12" s="37">
        <v>26.75</v>
      </c>
      <c r="G12" s="37">
        <v>26.75</v>
      </c>
      <c r="H12" s="37">
        <v>26.75</v>
      </c>
      <c r="I12" s="3"/>
      <c r="J12" s="34"/>
      <c r="K12" s="35"/>
      <c r="L12" s="3"/>
    </row>
    <row r="13" spans="2:13" ht="15" x14ac:dyDescent="0.25">
      <c r="B13" s="13" t="s">
        <v>57</v>
      </c>
      <c r="C13" s="13" t="s">
        <v>53</v>
      </c>
      <c r="D13" s="14">
        <v>22501</v>
      </c>
      <c r="E13" s="37">
        <v>2160096</v>
      </c>
      <c r="F13" s="37">
        <v>96</v>
      </c>
      <c r="G13" s="37">
        <v>96</v>
      </c>
      <c r="H13" s="37">
        <v>96</v>
      </c>
      <c r="I13" s="4"/>
      <c r="J13" s="34"/>
      <c r="K13" s="35"/>
      <c r="L13" s="4"/>
    </row>
    <row r="14" spans="2:13" ht="15" x14ac:dyDescent="0.25">
      <c r="B14" s="13" t="s">
        <v>283</v>
      </c>
      <c r="C14" s="13" t="s">
        <v>53</v>
      </c>
      <c r="D14" s="14">
        <v>50</v>
      </c>
      <c r="E14" s="37">
        <v>1200</v>
      </c>
      <c r="F14" s="37">
        <v>24</v>
      </c>
      <c r="G14" s="37">
        <v>24</v>
      </c>
      <c r="H14" s="37">
        <v>24</v>
      </c>
      <c r="J14" s="34"/>
      <c r="K14" s="35"/>
    </row>
    <row r="15" spans="2:13" ht="15" x14ac:dyDescent="0.25">
      <c r="B15" s="31" t="s">
        <v>12</v>
      </c>
      <c r="C15" s="13"/>
      <c r="D15" s="15">
        <v>22556</v>
      </c>
      <c r="E15" s="38">
        <v>2161429.75</v>
      </c>
      <c r="F15" s="38">
        <v>95.955741246043289</v>
      </c>
      <c r="G15" s="38">
        <v>24</v>
      </c>
      <c r="H15" s="38">
        <v>96</v>
      </c>
      <c r="J15" s="39"/>
      <c r="K15" s="39"/>
    </row>
    <row r="16" spans="2:13" ht="15" x14ac:dyDescent="0.25">
      <c r="B16" s="7">
        <v>40848</v>
      </c>
      <c r="C16" s="13"/>
      <c r="D16" s="14"/>
      <c r="E16" s="37"/>
      <c r="F16" s="37"/>
      <c r="G16" s="37"/>
      <c r="H16" s="37"/>
      <c r="J16" s="34"/>
      <c r="K16" s="35"/>
    </row>
    <row r="17" spans="2:11" ht="15" x14ac:dyDescent="0.25">
      <c r="B17" s="13" t="s">
        <v>56</v>
      </c>
      <c r="C17" s="13" t="s">
        <v>22</v>
      </c>
      <c r="D17" s="14">
        <v>250</v>
      </c>
      <c r="E17" s="37">
        <v>10000</v>
      </c>
      <c r="F17" s="37">
        <v>40</v>
      </c>
      <c r="G17" s="37">
        <v>40</v>
      </c>
      <c r="H17" s="37">
        <v>40</v>
      </c>
      <c r="J17" s="34"/>
      <c r="K17" s="35"/>
    </row>
    <row r="18" spans="2:11" ht="15" x14ac:dyDescent="0.25">
      <c r="B18" s="13" t="s">
        <v>51</v>
      </c>
      <c r="C18" s="13" t="s">
        <v>22</v>
      </c>
      <c r="D18" s="14">
        <v>75</v>
      </c>
      <c r="E18" s="37">
        <v>1772.25</v>
      </c>
      <c r="F18" s="37">
        <v>23.63</v>
      </c>
      <c r="G18" s="37">
        <v>23.63</v>
      </c>
      <c r="H18" s="37">
        <v>23.63</v>
      </c>
      <c r="J18" s="34"/>
      <c r="K18" s="35"/>
    </row>
    <row r="19" spans="2:11" ht="15" x14ac:dyDescent="0.25">
      <c r="B19" s="13" t="s">
        <v>284</v>
      </c>
      <c r="C19" s="13" t="s">
        <v>53</v>
      </c>
      <c r="D19" s="14">
        <v>5963</v>
      </c>
      <c r="E19" s="37">
        <v>11926</v>
      </c>
      <c r="F19" s="37">
        <v>2</v>
      </c>
      <c r="G19" s="37">
        <v>2</v>
      </c>
      <c r="H19" s="37">
        <v>2</v>
      </c>
      <c r="J19" s="34"/>
      <c r="K19" s="35"/>
    </row>
    <row r="20" spans="2:11" ht="15" x14ac:dyDescent="0.25">
      <c r="B20" s="13" t="s">
        <v>283</v>
      </c>
      <c r="C20" s="13" t="s">
        <v>53</v>
      </c>
      <c r="D20" s="14">
        <v>771.85430463576154</v>
      </c>
      <c r="E20" s="37">
        <v>19425</v>
      </c>
      <c r="F20" s="37">
        <v>25.166666666666668</v>
      </c>
      <c r="G20" s="37">
        <v>25</v>
      </c>
      <c r="H20" s="37">
        <v>25.5</v>
      </c>
      <c r="J20" s="34"/>
      <c r="K20" s="35"/>
    </row>
    <row r="21" spans="2:11" ht="15" x14ac:dyDescent="0.25">
      <c r="B21" s="13" t="s">
        <v>280</v>
      </c>
      <c r="C21" s="13" t="s">
        <v>53</v>
      </c>
      <c r="D21" s="14">
        <v>100</v>
      </c>
      <c r="E21" s="37">
        <v>2200</v>
      </c>
      <c r="F21" s="37">
        <v>22</v>
      </c>
      <c r="G21" s="37">
        <v>22</v>
      </c>
      <c r="H21" s="37">
        <v>22</v>
      </c>
      <c r="J21" s="34"/>
      <c r="K21" s="35"/>
    </row>
    <row r="22" spans="2:11" ht="15" x14ac:dyDescent="0.25">
      <c r="B22" s="31" t="s">
        <v>12</v>
      </c>
      <c r="C22" s="2"/>
      <c r="D22" s="15">
        <v>7159.8543046357618</v>
      </c>
      <c r="E22" s="38">
        <v>45323.25</v>
      </c>
      <c r="F22" s="38">
        <v>22.129762704572158</v>
      </c>
      <c r="G22" s="38">
        <v>2</v>
      </c>
      <c r="H22" s="38">
        <v>40</v>
      </c>
      <c r="J22" s="39"/>
      <c r="K22" s="39"/>
    </row>
    <row r="23" spans="2:11" ht="15" x14ac:dyDescent="0.25">
      <c r="B23" s="7">
        <v>40817</v>
      </c>
      <c r="C23" s="32"/>
      <c r="D23" s="14"/>
      <c r="E23" s="37"/>
      <c r="F23" s="37"/>
      <c r="G23" s="37"/>
      <c r="H23" s="37"/>
      <c r="J23" s="34"/>
      <c r="K23" s="35"/>
    </row>
    <row r="24" spans="2:11" ht="15" x14ac:dyDescent="0.25">
      <c r="B24" s="32" t="s">
        <v>55</v>
      </c>
      <c r="C24" s="32" t="s">
        <v>53</v>
      </c>
      <c r="D24" s="14">
        <v>678</v>
      </c>
      <c r="E24" s="37">
        <v>12882</v>
      </c>
      <c r="F24" s="37">
        <v>19</v>
      </c>
      <c r="G24" s="37">
        <v>19</v>
      </c>
      <c r="H24" s="37">
        <v>19</v>
      </c>
      <c r="J24" s="34"/>
      <c r="K24" s="35"/>
    </row>
    <row r="25" spans="2:11" ht="15" x14ac:dyDescent="0.25">
      <c r="B25" s="32" t="s">
        <v>60</v>
      </c>
      <c r="C25" s="32" t="s">
        <v>53</v>
      </c>
      <c r="D25" s="14">
        <v>4</v>
      </c>
      <c r="E25" s="37">
        <v>62</v>
      </c>
      <c r="F25" s="37">
        <v>15.5</v>
      </c>
      <c r="G25" s="37">
        <v>15.5</v>
      </c>
      <c r="H25" s="37">
        <v>15.5</v>
      </c>
      <c r="J25" s="34"/>
      <c r="K25" s="35"/>
    </row>
    <row r="26" spans="2:11" ht="15" x14ac:dyDescent="0.25">
      <c r="B26" s="31" t="s">
        <v>12</v>
      </c>
      <c r="C26" s="12"/>
      <c r="D26" s="15">
        <v>682</v>
      </c>
      <c r="E26" s="38">
        <v>12944</v>
      </c>
      <c r="F26" s="38">
        <v>18.983235475896169</v>
      </c>
      <c r="G26" s="38">
        <v>15.5</v>
      </c>
      <c r="H26" s="38">
        <v>19</v>
      </c>
      <c r="J26" s="39"/>
      <c r="K26" s="39"/>
    </row>
    <row r="27" spans="2:11" ht="15" x14ac:dyDescent="0.25">
      <c r="B27" s="7">
        <v>40787</v>
      </c>
      <c r="C27" s="32"/>
      <c r="D27" s="14"/>
      <c r="E27" s="37"/>
      <c r="F27" s="37"/>
      <c r="G27" s="37"/>
      <c r="H27" s="37"/>
      <c r="J27" s="39"/>
      <c r="K27" s="36"/>
    </row>
    <row r="28" spans="2:11" ht="15" x14ac:dyDescent="0.25">
      <c r="B28" s="13" t="s">
        <v>284</v>
      </c>
      <c r="C28" s="32" t="s">
        <v>53</v>
      </c>
      <c r="D28" s="14">
        <v>8051</v>
      </c>
      <c r="E28" s="37">
        <v>16102</v>
      </c>
      <c r="F28" s="37">
        <v>2</v>
      </c>
      <c r="G28" s="37">
        <v>2</v>
      </c>
      <c r="H28" s="37">
        <v>2</v>
      </c>
      <c r="J28" s="34"/>
      <c r="K28" s="35"/>
    </row>
    <row r="29" spans="2:11" ht="15" x14ac:dyDescent="0.25">
      <c r="B29" s="32" t="s">
        <v>283</v>
      </c>
      <c r="C29" s="32" t="s">
        <v>53</v>
      </c>
      <c r="D29" s="14">
        <v>1429</v>
      </c>
      <c r="E29" s="37">
        <v>37154</v>
      </c>
      <c r="F29" s="37">
        <v>26</v>
      </c>
      <c r="G29" s="37">
        <v>26</v>
      </c>
      <c r="H29" s="37">
        <v>26</v>
      </c>
      <c r="J29" s="34"/>
      <c r="K29" s="35"/>
    </row>
    <row r="30" spans="2:11" ht="15" x14ac:dyDescent="0.25">
      <c r="B30" s="32" t="s">
        <v>280</v>
      </c>
      <c r="C30" s="32" t="s">
        <v>53</v>
      </c>
      <c r="D30" s="14">
        <v>50</v>
      </c>
      <c r="E30" s="37">
        <v>1100</v>
      </c>
      <c r="F30" s="37">
        <v>22</v>
      </c>
      <c r="G30" s="37">
        <v>22</v>
      </c>
      <c r="H30" s="37">
        <v>22</v>
      </c>
      <c r="J30" s="34"/>
      <c r="K30" s="35"/>
    </row>
    <row r="31" spans="2:11" ht="15" x14ac:dyDescent="0.25">
      <c r="B31" s="31" t="s">
        <v>12</v>
      </c>
      <c r="C31" s="32"/>
      <c r="D31" s="15">
        <v>9530</v>
      </c>
      <c r="E31" s="38">
        <v>54356</v>
      </c>
      <c r="F31" s="38">
        <v>18.80947825447053</v>
      </c>
      <c r="G31" s="38">
        <v>2</v>
      </c>
      <c r="H31" s="38">
        <v>26</v>
      </c>
      <c r="J31" s="34"/>
      <c r="K31" s="35"/>
    </row>
    <row r="32" spans="2:11" ht="15" x14ac:dyDescent="0.25">
      <c r="B32" s="7">
        <v>40756</v>
      </c>
      <c r="C32" s="32"/>
      <c r="D32" s="14"/>
      <c r="E32" s="37"/>
      <c r="F32" s="37"/>
      <c r="G32" s="37"/>
      <c r="H32" s="37"/>
      <c r="J32" s="34"/>
      <c r="K32" s="35"/>
    </row>
    <row r="33" spans="2:11" ht="15" x14ac:dyDescent="0.25">
      <c r="B33" s="32" t="s">
        <v>283</v>
      </c>
      <c r="C33" s="32" t="s">
        <v>53</v>
      </c>
      <c r="D33" s="14">
        <v>200</v>
      </c>
      <c r="E33" s="37">
        <v>4800</v>
      </c>
      <c r="F33" s="37">
        <v>24</v>
      </c>
      <c r="G33" s="37">
        <v>24</v>
      </c>
      <c r="H33" s="37">
        <v>24</v>
      </c>
      <c r="J33" s="34"/>
      <c r="K33" s="35"/>
    </row>
    <row r="34" spans="2:11" ht="15" x14ac:dyDescent="0.25">
      <c r="B34" s="32" t="s">
        <v>60</v>
      </c>
      <c r="C34" s="32" t="s">
        <v>53</v>
      </c>
      <c r="D34" s="14">
        <v>70</v>
      </c>
      <c r="E34" s="37">
        <v>1085</v>
      </c>
      <c r="F34" s="37">
        <v>15.5</v>
      </c>
      <c r="G34" s="37">
        <v>15.5</v>
      </c>
      <c r="H34" s="37">
        <v>15.5</v>
      </c>
      <c r="J34" s="34"/>
      <c r="K34" s="35"/>
    </row>
    <row r="35" spans="2:11" ht="15" x14ac:dyDescent="0.25">
      <c r="B35" s="31" t="s">
        <v>12</v>
      </c>
      <c r="C35" s="32"/>
      <c r="D35" s="15">
        <v>270</v>
      </c>
      <c r="E35" s="38">
        <v>5885</v>
      </c>
      <c r="F35" s="38">
        <v>22.43288020390824</v>
      </c>
      <c r="G35" s="38">
        <v>15.5</v>
      </c>
      <c r="H35" s="38">
        <v>24</v>
      </c>
      <c r="J35" s="34"/>
      <c r="K35" s="35"/>
    </row>
    <row r="36" spans="2:11" ht="15" x14ac:dyDescent="0.25">
      <c r="B36" s="7">
        <v>40725</v>
      </c>
      <c r="C36" s="32"/>
      <c r="D36" s="14"/>
      <c r="E36" s="37"/>
      <c r="F36" s="37"/>
      <c r="G36" s="37"/>
      <c r="H36" s="37"/>
      <c r="J36" s="34"/>
      <c r="K36" s="35"/>
    </row>
    <row r="37" spans="2:11" ht="15" x14ac:dyDescent="0.25">
      <c r="B37" s="32" t="s">
        <v>283</v>
      </c>
      <c r="C37" s="32" t="s">
        <v>53</v>
      </c>
      <c r="D37" s="14">
        <v>795</v>
      </c>
      <c r="E37" s="37">
        <v>20670</v>
      </c>
      <c r="F37" s="37">
        <v>26</v>
      </c>
      <c r="G37" s="37">
        <v>26</v>
      </c>
      <c r="H37" s="37">
        <v>26</v>
      </c>
      <c r="J37" s="34"/>
      <c r="K37" s="35"/>
    </row>
    <row r="38" spans="2:11" ht="15" x14ac:dyDescent="0.25">
      <c r="B38" s="32" t="s">
        <v>280</v>
      </c>
      <c r="C38" s="32" t="s">
        <v>53</v>
      </c>
      <c r="D38" s="14">
        <v>128</v>
      </c>
      <c r="E38" s="37">
        <v>2816</v>
      </c>
      <c r="F38" s="37">
        <v>22</v>
      </c>
      <c r="G38" s="37">
        <v>22</v>
      </c>
      <c r="H38" s="37">
        <v>22</v>
      </c>
      <c r="J38" s="34"/>
      <c r="K38" s="35"/>
    </row>
    <row r="39" spans="2:11" ht="15" x14ac:dyDescent="0.25">
      <c r="B39" s="32" t="s">
        <v>60</v>
      </c>
      <c r="C39" s="32" t="s">
        <v>53</v>
      </c>
      <c r="D39" s="14">
        <v>328</v>
      </c>
      <c r="E39" s="37">
        <v>5084</v>
      </c>
      <c r="F39" s="37">
        <v>15.5</v>
      </c>
      <c r="G39" s="37">
        <v>15.5</v>
      </c>
      <c r="H39" s="37">
        <v>15.5</v>
      </c>
      <c r="J39" s="34"/>
      <c r="K39" s="35"/>
    </row>
    <row r="40" spans="2:11" ht="15" x14ac:dyDescent="0.25">
      <c r="B40" s="31" t="s">
        <v>12</v>
      </c>
      <c r="C40" s="32"/>
      <c r="D40" s="15">
        <v>1251</v>
      </c>
      <c r="E40" s="38">
        <v>28570</v>
      </c>
      <c r="F40" s="38">
        <v>23.737276863843192</v>
      </c>
      <c r="G40" s="38">
        <v>15.5</v>
      </c>
      <c r="H40" s="38">
        <v>26</v>
      </c>
      <c r="J40" s="34"/>
      <c r="K40" s="35"/>
    </row>
    <row r="41" spans="2:11" ht="15" x14ac:dyDescent="0.25">
      <c r="B41" s="7">
        <v>40695</v>
      </c>
      <c r="C41" s="32"/>
      <c r="D41" s="14"/>
      <c r="E41" s="37"/>
      <c r="F41" s="37"/>
      <c r="G41" s="37"/>
      <c r="H41" s="37"/>
      <c r="J41" s="34"/>
      <c r="K41" s="35"/>
    </row>
    <row r="42" spans="2:11" ht="15" x14ac:dyDescent="0.25">
      <c r="B42" s="32" t="s">
        <v>51</v>
      </c>
      <c r="C42" s="32" t="s">
        <v>22</v>
      </c>
      <c r="D42" s="14">
        <v>693.29145728643232</v>
      </c>
      <c r="E42" s="37">
        <v>2759.3</v>
      </c>
      <c r="F42" s="37">
        <v>3.9799999999999995</v>
      </c>
      <c r="G42" s="37">
        <v>3.77</v>
      </c>
      <c r="H42" s="37">
        <v>4.01</v>
      </c>
      <c r="J42" s="34"/>
      <c r="K42" s="35"/>
    </row>
    <row r="43" spans="2:11" ht="15" x14ac:dyDescent="0.25">
      <c r="B43" s="32" t="s">
        <v>283</v>
      </c>
      <c r="C43" s="32" t="s">
        <v>53</v>
      </c>
      <c r="D43" s="14">
        <v>695</v>
      </c>
      <c r="E43" s="37">
        <v>18070</v>
      </c>
      <c r="F43" s="37">
        <v>26</v>
      </c>
      <c r="G43" s="37">
        <v>26</v>
      </c>
      <c r="H43" s="37">
        <v>26</v>
      </c>
      <c r="J43" s="34"/>
      <c r="K43" s="35"/>
    </row>
    <row r="44" spans="2:11" ht="15" x14ac:dyDescent="0.25">
      <c r="B44" s="31" t="s">
        <v>12</v>
      </c>
      <c r="C44" s="32"/>
      <c r="D44" s="15">
        <v>1388.2914572864324</v>
      </c>
      <c r="E44" s="38">
        <v>20829.3</v>
      </c>
      <c r="F44" s="38">
        <v>23.082965534127407</v>
      </c>
      <c r="G44" s="38">
        <v>3.77</v>
      </c>
      <c r="H44" s="38">
        <v>26</v>
      </c>
      <c r="J44" s="34"/>
      <c r="K44" s="35"/>
    </row>
    <row r="45" spans="2:11" ht="15" x14ac:dyDescent="0.25">
      <c r="B45" s="7">
        <v>40664</v>
      </c>
      <c r="C45" s="32"/>
      <c r="D45" s="14"/>
      <c r="E45" s="37"/>
      <c r="F45" s="37"/>
      <c r="G45" s="37"/>
      <c r="H45" s="37"/>
      <c r="J45" s="34"/>
      <c r="K45" s="35"/>
    </row>
    <row r="46" spans="2:11" ht="15" x14ac:dyDescent="0.25">
      <c r="B46" s="32" t="s">
        <v>51</v>
      </c>
      <c r="C46" s="32" t="s">
        <v>22</v>
      </c>
      <c r="D46" s="14">
        <v>282.00000000000006</v>
      </c>
      <c r="E46" s="37">
        <v>1130.8199999999993</v>
      </c>
      <c r="F46" s="37">
        <v>4.0099999999999962</v>
      </c>
      <c r="G46" s="37">
        <v>4.01</v>
      </c>
      <c r="H46" s="37">
        <v>4.01</v>
      </c>
      <c r="J46" s="34"/>
      <c r="K46" s="35"/>
    </row>
    <row r="47" spans="2:11" ht="15" x14ac:dyDescent="0.25">
      <c r="B47" s="32" t="s">
        <v>283</v>
      </c>
      <c r="C47" s="32" t="s">
        <v>53</v>
      </c>
      <c r="D47" s="14">
        <v>955</v>
      </c>
      <c r="E47" s="37">
        <v>24830</v>
      </c>
      <c r="F47" s="37">
        <v>26</v>
      </c>
      <c r="G47" s="37">
        <v>26</v>
      </c>
      <c r="H47" s="37">
        <v>26</v>
      </c>
      <c r="J47" s="34"/>
      <c r="K47" s="35"/>
    </row>
    <row r="48" spans="2:11" ht="15" x14ac:dyDescent="0.25">
      <c r="B48" s="31" t="s">
        <v>12</v>
      </c>
      <c r="C48" s="32"/>
      <c r="D48" s="33">
        <v>1237</v>
      </c>
      <c r="E48" s="38">
        <v>25960.82</v>
      </c>
      <c r="F48" s="38">
        <v>25.042143822883869</v>
      </c>
      <c r="G48" s="38">
        <v>4.01</v>
      </c>
      <c r="H48" s="38">
        <v>26</v>
      </c>
      <c r="J48" s="34"/>
      <c r="K48" s="35"/>
    </row>
    <row r="49" spans="2:11" ht="15" x14ac:dyDescent="0.25">
      <c r="B49" s="7">
        <v>40634</v>
      </c>
      <c r="C49" s="32"/>
      <c r="D49" s="14"/>
      <c r="E49" s="37"/>
      <c r="F49" s="37"/>
      <c r="G49" s="37"/>
      <c r="H49" s="37"/>
      <c r="J49" s="34"/>
      <c r="K49" s="35"/>
    </row>
    <row r="50" spans="2:11" ht="15" x14ac:dyDescent="0.25">
      <c r="B50" s="32" t="s">
        <v>283</v>
      </c>
      <c r="C50" s="32" t="s">
        <v>53</v>
      </c>
      <c r="D50" s="14">
        <v>150</v>
      </c>
      <c r="E50" s="37">
        <v>3750</v>
      </c>
      <c r="F50" s="37">
        <v>25</v>
      </c>
      <c r="G50" s="37">
        <v>25</v>
      </c>
      <c r="H50" s="37">
        <v>25</v>
      </c>
      <c r="J50" s="34"/>
      <c r="K50" s="35"/>
    </row>
    <row r="51" spans="2:11" ht="15" x14ac:dyDescent="0.25">
      <c r="B51" s="31" t="s">
        <v>12</v>
      </c>
      <c r="C51" s="32"/>
      <c r="D51" s="15">
        <v>150</v>
      </c>
      <c r="E51" s="38">
        <v>3750</v>
      </c>
      <c r="F51" s="38">
        <v>25</v>
      </c>
      <c r="G51" s="38">
        <v>25</v>
      </c>
      <c r="H51" s="38">
        <v>25</v>
      </c>
      <c r="J51" s="34"/>
      <c r="K51" s="35"/>
    </row>
    <row r="52" spans="2:11" ht="15" x14ac:dyDescent="0.25">
      <c r="B52" s="7">
        <v>40603</v>
      </c>
      <c r="C52" s="32"/>
      <c r="D52" s="14"/>
      <c r="E52" s="37"/>
      <c r="F52" s="37"/>
      <c r="G52" s="37"/>
      <c r="H52" s="37"/>
      <c r="J52" s="34"/>
      <c r="K52" s="35"/>
    </row>
    <row r="53" spans="2:11" ht="15" x14ac:dyDescent="0.25">
      <c r="B53" s="32" t="s">
        <v>56</v>
      </c>
      <c r="C53" s="32" t="s">
        <v>22</v>
      </c>
      <c r="D53" s="14">
        <v>40</v>
      </c>
      <c r="E53" s="37">
        <v>1600</v>
      </c>
      <c r="F53" s="37">
        <v>40</v>
      </c>
      <c r="G53" s="37">
        <v>40</v>
      </c>
      <c r="H53" s="37">
        <v>40</v>
      </c>
      <c r="J53" s="34"/>
      <c r="K53" s="35"/>
    </row>
    <row r="54" spans="2:11" ht="15" x14ac:dyDescent="0.25">
      <c r="B54" s="32" t="s">
        <v>51</v>
      </c>
      <c r="C54" s="32" t="s">
        <v>22</v>
      </c>
      <c r="D54" s="14">
        <v>125</v>
      </c>
      <c r="E54" s="37">
        <v>566.25</v>
      </c>
      <c r="F54" s="37">
        <v>4.53</v>
      </c>
      <c r="G54" s="37">
        <v>4.53</v>
      </c>
      <c r="H54" s="37">
        <v>4.53</v>
      </c>
      <c r="J54" s="34"/>
      <c r="K54" s="35"/>
    </row>
    <row r="55" spans="2:11" ht="15" x14ac:dyDescent="0.25">
      <c r="B55" s="13" t="s">
        <v>284</v>
      </c>
      <c r="C55" s="32" t="s">
        <v>53</v>
      </c>
      <c r="D55" s="14">
        <v>6599</v>
      </c>
      <c r="E55" s="37">
        <v>13198</v>
      </c>
      <c r="F55" s="37">
        <v>2</v>
      </c>
      <c r="G55" s="37">
        <v>2</v>
      </c>
      <c r="H55" s="37">
        <v>2</v>
      </c>
      <c r="J55" s="34"/>
      <c r="K55" s="35"/>
    </row>
    <row r="56" spans="2:11" ht="15" x14ac:dyDescent="0.25">
      <c r="B56" s="32" t="s">
        <v>58</v>
      </c>
      <c r="C56" s="32" t="s">
        <v>22</v>
      </c>
      <c r="D56" s="14">
        <v>345</v>
      </c>
      <c r="E56" s="37">
        <v>35621.25</v>
      </c>
      <c r="F56" s="37">
        <v>103.25</v>
      </c>
      <c r="G56" s="37">
        <v>103.25</v>
      </c>
      <c r="H56" s="37">
        <v>103.25</v>
      </c>
      <c r="J56" s="34"/>
      <c r="K56" s="35"/>
    </row>
    <row r="57" spans="2:11" ht="15" x14ac:dyDescent="0.25">
      <c r="B57" s="32" t="s">
        <v>57</v>
      </c>
      <c r="C57" s="32" t="s">
        <v>53</v>
      </c>
      <c r="D57" s="14">
        <v>108778</v>
      </c>
      <c r="E57" s="37">
        <v>10442688</v>
      </c>
      <c r="F57" s="37">
        <v>96</v>
      </c>
      <c r="G57" s="37">
        <v>96</v>
      </c>
      <c r="H57" s="37">
        <v>96</v>
      </c>
      <c r="J57" s="34"/>
      <c r="K57" s="35"/>
    </row>
    <row r="58" spans="2:11" ht="15" x14ac:dyDescent="0.25">
      <c r="B58" s="31" t="s">
        <v>12</v>
      </c>
      <c r="C58" s="32"/>
      <c r="D58" s="15">
        <v>115887</v>
      </c>
      <c r="E58" s="38">
        <v>10493673.5</v>
      </c>
      <c r="F58" s="38">
        <v>95.89291139799613</v>
      </c>
      <c r="G58" s="38">
        <v>2</v>
      </c>
      <c r="H58" s="38">
        <v>103.25</v>
      </c>
      <c r="J58" s="34"/>
      <c r="K58" s="35"/>
    </row>
    <row r="59" spans="2:11" ht="15" x14ac:dyDescent="0.25">
      <c r="B59" s="7">
        <v>40575</v>
      </c>
      <c r="C59" s="32"/>
      <c r="D59" s="14"/>
      <c r="E59" s="37"/>
      <c r="F59" s="37"/>
      <c r="G59" s="37"/>
      <c r="H59" s="37"/>
      <c r="J59" s="34"/>
      <c r="K59" s="35"/>
    </row>
    <row r="60" spans="2:11" ht="15" x14ac:dyDescent="0.25">
      <c r="B60" s="32" t="s">
        <v>56</v>
      </c>
      <c r="C60" s="32" t="s">
        <v>22</v>
      </c>
      <c r="D60" s="14">
        <v>100</v>
      </c>
      <c r="E60" s="37">
        <v>4000</v>
      </c>
      <c r="F60" s="37">
        <v>40</v>
      </c>
      <c r="G60" s="37">
        <v>40</v>
      </c>
      <c r="H60" s="37">
        <v>40</v>
      </c>
      <c r="J60" s="34"/>
      <c r="K60" s="35"/>
    </row>
    <row r="61" spans="2:11" ht="15" x14ac:dyDescent="0.25">
      <c r="B61" s="13" t="s">
        <v>284</v>
      </c>
      <c r="C61" s="32" t="s">
        <v>53</v>
      </c>
      <c r="D61" s="14">
        <v>8250</v>
      </c>
      <c r="E61" s="37">
        <v>16500</v>
      </c>
      <c r="F61" s="37">
        <v>2</v>
      </c>
      <c r="G61" s="37">
        <v>2</v>
      </c>
      <c r="H61" s="37">
        <v>2</v>
      </c>
      <c r="J61" s="34"/>
      <c r="K61" s="35"/>
    </row>
    <row r="62" spans="2:11" ht="15" x14ac:dyDescent="0.25">
      <c r="B62" s="32" t="s">
        <v>57</v>
      </c>
      <c r="C62" s="32" t="s">
        <v>53</v>
      </c>
      <c r="D62" s="14">
        <v>135702</v>
      </c>
      <c r="E62" s="37">
        <v>13027392</v>
      </c>
      <c r="F62" s="37">
        <v>96</v>
      </c>
      <c r="G62" s="37">
        <v>96</v>
      </c>
      <c r="H62" s="37">
        <v>96</v>
      </c>
      <c r="J62" s="34"/>
      <c r="K62" s="35"/>
    </row>
    <row r="63" spans="2:11" ht="15" x14ac:dyDescent="0.25">
      <c r="B63" s="31" t="s">
        <v>12</v>
      </c>
      <c r="C63" s="32"/>
      <c r="D63" s="15">
        <v>144052</v>
      </c>
      <c r="E63" s="38">
        <v>13047892</v>
      </c>
      <c r="F63" s="38">
        <v>95.863962699875202</v>
      </c>
      <c r="G63" s="38">
        <v>2</v>
      </c>
      <c r="H63" s="38">
        <v>96</v>
      </c>
      <c r="J63" s="34"/>
      <c r="K63" s="35"/>
    </row>
    <row r="64" spans="2:11" ht="15" x14ac:dyDescent="0.25">
      <c r="B64" s="7">
        <v>40544</v>
      </c>
      <c r="C64" s="32"/>
      <c r="D64" s="14"/>
      <c r="E64" s="37"/>
      <c r="F64" s="37"/>
      <c r="G64" s="37"/>
      <c r="H64" s="37"/>
      <c r="J64" s="34"/>
      <c r="K64" s="35"/>
    </row>
    <row r="65" spans="2:11" ht="15" x14ac:dyDescent="0.25">
      <c r="B65" s="32" t="s">
        <v>51</v>
      </c>
      <c r="C65" s="32" t="s">
        <v>22</v>
      </c>
      <c r="D65" s="14">
        <v>206</v>
      </c>
      <c r="E65" s="37">
        <v>1003.22</v>
      </c>
      <c r="F65" s="37">
        <v>4.87</v>
      </c>
      <c r="G65" s="37">
        <v>4.87</v>
      </c>
      <c r="H65" s="37">
        <v>4.87</v>
      </c>
      <c r="J65" s="34"/>
      <c r="K65" s="35"/>
    </row>
    <row r="66" spans="2:11" ht="15" x14ac:dyDescent="0.25">
      <c r="B66" s="13" t="s">
        <v>284</v>
      </c>
      <c r="C66" s="32" t="s">
        <v>53</v>
      </c>
      <c r="D66" s="14">
        <v>255.81918081918084</v>
      </c>
      <c r="E66" s="37">
        <v>512.15</v>
      </c>
      <c r="F66" s="37">
        <v>2.0019999999999998</v>
      </c>
      <c r="G66" s="37">
        <v>2</v>
      </c>
      <c r="H66" s="37">
        <v>2.0099999999999998</v>
      </c>
      <c r="J66" s="34"/>
      <c r="K66" s="35"/>
    </row>
    <row r="67" spans="2:11" ht="15" x14ac:dyDescent="0.25">
      <c r="B67" s="32" t="s">
        <v>283</v>
      </c>
      <c r="C67" s="32" t="s">
        <v>53</v>
      </c>
      <c r="D67" s="14">
        <v>75</v>
      </c>
      <c r="E67" s="37">
        <v>1875</v>
      </c>
      <c r="F67" s="37">
        <v>25</v>
      </c>
      <c r="G67" s="37">
        <v>25</v>
      </c>
      <c r="H67" s="37">
        <v>25</v>
      </c>
      <c r="J67" s="34"/>
      <c r="K67" s="35"/>
    </row>
    <row r="68" spans="2:11" ht="15" x14ac:dyDescent="0.25">
      <c r="B68" s="32" t="s">
        <v>55</v>
      </c>
      <c r="C68" s="32" t="s">
        <v>53</v>
      </c>
      <c r="D68" s="14">
        <v>600</v>
      </c>
      <c r="E68" s="37">
        <v>11400</v>
      </c>
      <c r="F68" s="37">
        <v>19</v>
      </c>
      <c r="G68" s="37">
        <v>19</v>
      </c>
      <c r="H68" s="37">
        <v>19</v>
      </c>
      <c r="J68" s="34"/>
      <c r="K68" s="35"/>
    </row>
    <row r="69" spans="2:11" ht="15" x14ac:dyDescent="0.25">
      <c r="B69" s="31" t="s">
        <v>12</v>
      </c>
      <c r="C69" s="2"/>
      <c r="D69" s="15">
        <v>1136.8191808191809</v>
      </c>
      <c r="E69" s="38">
        <v>14790.369999999999</v>
      </c>
      <c r="F69" s="38">
        <v>18.213608293774936</v>
      </c>
      <c r="G69" s="38">
        <v>2</v>
      </c>
      <c r="H69" s="38">
        <v>25</v>
      </c>
      <c r="K69" s="36"/>
    </row>
    <row r="70" spans="2:11" x14ac:dyDescent="0.2">
      <c r="B70" s="8"/>
      <c r="C70" s="22"/>
      <c r="D70" s="19"/>
      <c r="E70" s="20"/>
      <c r="F70" s="20"/>
      <c r="G70" s="20"/>
      <c r="H70" s="20"/>
    </row>
    <row r="71" spans="2:11" x14ac:dyDescent="0.2">
      <c r="B71" s="21"/>
      <c r="D71" s="19"/>
      <c r="E71" s="20"/>
      <c r="F71" s="20"/>
      <c r="G71" s="20"/>
      <c r="H71" s="20"/>
    </row>
    <row r="72" spans="2:11" x14ac:dyDescent="0.2">
      <c r="B72" s="17"/>
      <c r="C72" s="22"/>
      <c r="D72" s="19"/>
      <c r="E72" s="20"/>
      <c r="F72" s="20"/>
      <c r="G72" s="20"/>
      <c r="H72" s="20"/>
    </row>
    <row r="73" spans="2:11" x14ac:dyDescent="0.2">
      <c r="B73" s="17"/>
      <c r="D73" s="19"/>
      <c r="E73" s="20"/>
      <c r="F73" s="20"/>
      <c r="G73" s="20"/>
      <c r="H73" s="20"/>
    </row>
    <row r="74" spans="2:11" x14ac:dyDescent="0.2">
      <c r="B74" s="17"/>
      <c r="C74" s="22"/>
      <c r="D74" s="19"/>
      <c r="E74" s="20"/>
      <c r="F74" s="20"/>
      <c r="G74" s="20"/>
      <c r="H74" s="20"/>
    </row>
    <row r="75" spans="2:11" x14ac:dyDescent="0.2">
      <c r="B75" s="21"/>
      <c r="D75" s="19"/>
      <c r="E75" s="20"/>
      <c r="F75" s="20"/>
      <c r="G75" s="20"/>
      <c r="H75" s="20"/>
    </row>
    <row r="76" spans="2:11" x14ac:dyDescent="0.2">
      <c r="B76" s="17"/>
      <c r="C76" s="22"/>
      <c r="D76" s="19"/>
      <c r="E76" s="20"/>
      <c r="F76" s="20"/>
      <c r="G76" s="20"/>
      <c r="H76" s="20"/>
    </row>
    <row r="77" spans="2:11" x14ac:dyDescent="0.2">
      <c r="B77" s="21"/>
      <c r="C77" s="22"/>
      <c r="D77" s="19"/>
      <c r="E77" s="20"/>
      <c r="F77" s="20"/>
      <c r="G77" s="20"/>
      <c r="H77" s="20"/>
    </row>
    <row r="78" spans="2:11" x14ac:dyDescent="0.2">
      <c r="B78" s="23"/>
      <c r="D78" s="19"/>
      <c r="E78" s="20"/>
      <c r="F78" s="20"/>
      <c r="G78" s="20"/>
      <c r="H78" s="20"/>
    </row>
    <row r="79" spans="2:11" x14ac:dyDescent="0.2">
      <c r="B79" s="17"/>
      <c r="C79" s="22"/>
      <c r="D79" s="19"/>
      <c r="E79" s="20"/>
      <c r="F79" s="20"/>
      <c r="G79" s="20"/>
      <c r="H79" s="20"/>
    </row>
    <row r="80" spans="2:11" x14ac:dyDescent="0.2">
      <c r="B80" s="17"/>
      <c r="D80" s="19"/>
      <c r="E80" s="20"/>
      <c r="F80" s="20"/>
      <c r="G80" s="20"/>
      <c r="H80" s="20"/>
    </row>
    <row r="81" spans="2:8" x14ac:dyDescent="0.2">
      <c r="B81" s="17"/>
      <c r="C81" s="22"/>
      <c r="D81" s="19"/>
      <c r="E81" s="20"/>
      <c r="F81" s="20"/>
      <c r="G81" s="20"/>
      <c r="H81" s="20"/>
    </row>
    <row r="82" spans="2:8" x14ac:dyDescent="0.2">
      <c r="B82" s="21"/>
      <c r="D82" s="19"/>
      <c r="E82" s="20"/>
      <c r="F82" s="20"/>
      <c r="G82" s="20"/>
      <c r="H82" s="20"/>
    </row>
    <row r="83" spans="2:8" x14ac:dyDescent="0.2">
      <c r="B83" s="17"/>
      <c r="C83" s="22"/>
      <c r="D83" s="19"/>
      <c r="E83" s="20"/>
      <c r="F83" s="20"/>
      <c r="G83" s="20"/>
      <c r="H83" s="20"/>
    </row>
    <row r="84" spans="2:8" x14ac:dyDescent="0.2">
      <c r="B84" s="21"/>
      <c r="C84" s="22"/>
      <c r="D84" s="19"/>
      <c r="E84" s="20"/>
      <c r="F84" s="20"/>
      <c r="G84" s="20"/>
      <c r="H84" s="20"/>
    </row>
    <row r="85" spans="2:8" x14ac:dyDescent="0.2">
      <c r="B85" s="21"/>
      <c r="C85" s="22"/>
      <c r="D85" s="19"/>
      <c r="E85" s="20"/>
      <c r="F85" s="20"/>
      <c r="G85" s="20"/>
      <c r="H85" s="20"/>
    </row>
    <row r="86" spans="2:8" x14ac:dyDescent="0.2">
      <c r="B86" s="17"/>
      <c r="D86" s="19"/>
      <c r="E86" s="20"/>
      <c r="F86" s="20"/>
      <c r="G86" s="20"/>
      <c r="H86" s="20"/>
    </row>
    <row r="87" spans="2:8" x14ac:dyDescent="0.2">
      <c r="B87" s="17"/>
      <c r="C87" s="22"/>
      <c r="D87" s="19"/>
      <c r="E87" s="20"/>
      <c r="F87" s="20"/>
      <c r="G87" s="20"/>
      <c r="H87" s="20"/>
    </row>
    <row r="88" spans="2:8" x14ac:dyDescent="0.2">
      <c r="B88" s="17"/>
      <c r="C88" s="22"/>
      <c r="D88" s="25"/>
      <c r="E88" s="26"/>
      <c r="F88" s="26"/>
      <c r="G88" s="26"/>
      <c r="H88" s="26"/>
    </row>
    <row r="89" spans="2:8" x14ac:dyDescent="0.2">
      <c r="B89" s="24"/>
    </row>
    <row r="90" spans="2:8" x14ac:dyDescent="0.2">
      <c r="B90" s="27"/>
      <c r="D90" s="19"/>
      <c r="E90" s="20"/>
      <c r="F90" s="20"/>
      <c r="G90" s="20"/>
      <c r="H90" s="20"/>
    </row>
    <row r="91" spans="2:8" x14ac:dyDescent="0.2">
      <c r="B91" s="17"/>
      <c r="C91" s="22"/>
      <c r="D91" s="19"/>
      <c r="E91" s="20"/>
      <c r="F91" s="20"/>
      <c r="G91" s="20"/>
      <c r="H91" s="20"/>
    </row>
    <row r="92" spans="2:8" x14ac:dyDescent="0.2">
      <c r="B92" s="23"/>
      <c r="D92" s="19"/>
      <c r="E92" s="20"/>
      <c r="F92" s="20"/>
      <c r="G92" s="20"/>
      <c r="H92" s="20"/>
    </row>
    <row r="93" spans="2:8" x14ac:dyDescent="0.2">
      <c r="B93" s="17"/>
      <c r="C93" s="22"/>
      <c r="D93" s="19"/>
      <c r="E93" s="20"/>
      <c r="F93" s="20"/>
      <c r="G93" s="20"/>
      <c r="H93" s="20"/>
    </row>
    <row r="94" spans="2:8" x14ac:dyDescent="0.2">
      <c r="B94" s="17"/>
      <c r="C94" s="22"/>
      <c r="D94" s="19"/>
      <c r="E94" s="20"/>
      <c r="F94" s="20"/>
      <c r="G94" s="20"/>
      <c r="H94" s="20"/>
    </row>
    <row r="95" spans="2:8" x14ac:dyDescent="0.2">
      <c r="B95" s="21"/>
      <c r="D95" s="19"/>
      <c r="E95" s="20"/>
      <c r="F95" s="20"/>
      <c r="G95" s="20"/>
      <c r="H95" s="20"/>
    </row>
    <row r="96" spans="2:8" x14ac:dyDescent="0.2">
      <c r="B96" s="17"/>
      <c r="C96" s="22"/>
      <c r="D96" s="19"/>
      <c r="E96" s="20"/>
      <c r="F96" s="20"/>
      <c r="G96" s="20"/>
      <c r="H96" s="20"/>
    </row>
    <row r="97" spans="2:8" x14ac:dyDescent="0.2">
      <c r="B97" s="21"/>
      <c r="D97" s="19"/>
      <c r="E97" s="20"/>
      <c r="F97" s="20"/>
      <c r="G97" s="20"/>
      <c r="H97" s="20"/>
    </row>
    <row r="98" spans="2:8" x14ac:dyDescent="0.2">
      <c r="B98" s="17"/>
      <c r="C98" s="22"/>
      <c r="D98" s="19"/>
      <c r="E98" s="20"/>
      <c r="F98" s="20"/>
      <c r="G98" s="20"/>
      <c r="H98" s="20"/>
    </row>
    <row r="99" spans="2:8" x14ac:dyDescent="0.2">
      <c r="B99" s="17"/>
      <c r="D99" s="19"/>
      <c r="E99" s="20"/>
      <c r="F99" s="20"/>
      <c r="G99" s="20"/>
      <c r="H99" s="20"/>
    </row>
    <row r="100" spans="2:8" x14ac:dyDescent="0.2">
      <c r="B100" s="17"/>
      <c r="C100" s="22"/>
      <c r="D100" s="19"/>
      <c r="E100" s="20"/>
      <c r="F100" s="20"/>
      <c r="G100" s="20"/>
      <c r="H100" s="20"/>
    </row>
    <row r="101" spans="2:8" x14ac:dyDescent="0.2">
      <c r="B101" s="21"/>
      <c r="D101" s="19"/>
      <c r="E101" s="20"/>
      <c r="F101" s="20"/>
      <c r="G101" s="20"/>
      <c r="H101" s="20"/>
    </row>
    <row r="102" spans="2:8" x14ac:dyDescent="0.2">
      <c r="B102" s="17"/>
      <c r="C102" s="22"/>
      <c r="D102" s="19"/>
      <c r="E102" s="20"/>
      <c r="F102" s="20"/>
      <c r="G102" s="20"/>
      <c r="H102" s="20"/>
    </row>
    <row r="103" spans="2:8" x14ac:dyDescent="0.2">
      <c r="B103" s="21"/>
      <c r="D103" s="19"/>
      <c r="E103" s="20"/>
      <c r="F103" s="20"/>
      <c r="G103" s="20"/>
      <c r="H103" s="20"/>
    </row>
    <row r="104" spans="2:8" x14ac:dyDescent="0.2">
      <c r="B104" s="17"/>
      <c r="C104" s="22"/>
      <c r="D104" s="19"/>
      <c r="E104" s="20"/>
      <c r="F104" s="20"/>
      <c r="G104" s="20"/>
      <c r="H104" s="20"/>
    </row>
    <row r="105" spans="2:8" x14ac:dyDescent="0.2">
      <c r="B105" s="23"/>
      <c r="D105" s="19"/>
      <c r="E105" s="20"/>
      <c r="F105" s="20"/>
      <c r="G105" s="20"/>
      <c r="H105" s="20"/>
    </row>
    <row r="106" spans="2:8" x14ac:dyDescent="0.2">
      <c r="B106" s="17"/>
      <c r="C106" s="22"/>
      <c r="D106" s="19"/>
      <c r="E106" s="20"/>
      <c r="F106" s="20"/>
      <c r="G106" s="20"/>
      <c r="H106" s="20"/>
    </row>
    <row r="107" spans="2:8" x14ac:dyDescent="0.2">
      <c r="B107" s="17"/>
      <c r="D107" s="19"/>
      <c r="E107" s="20"/>
      <c r="F107" s="20"/>
      <c r="G107" s="20"/>
      <c r="H107" s="20"/>
    </row>
    <row r="108" spans="2:8" x14ac:dyDescent="0.2">
      <c r="B108" s="17"/>
      <c r="C108" s="22"/>
      <c r="D108" s="19"/>
      <c r="E108" s="20"/>
      <c r="F108" s="20"/>
      <c r="G108" s="20"/>
      <c r="H108" s="20"/>
    </row>
    <row r="109" spans="2:8" x14ac:dyDescent="0.2">
      <c r="B109" s="21"/>
      <c r="D109" s="19"/>
      <c r="E109" s="20"/>
      <c r="F109" s="20"/>
      <c r="G109" s="20"/>
      <c r="H109" s="20"/>
    </row>
    <row r="110" spans="2:8" x14ac:dyDescent="0.2">
      <c r="B110" s="17"/>
      <c r="C110" s="22"/>
      <c r="D110" s="19"/>
      <c r="E110" s="20"/>
      <c r="F110" s="20"/>
      <c r="G110" s="20"/>
      <c r="H110" s="20"/>
    </row>
    <row r="111" spans="2:8" x14ac:dyDescent="0.2">
      <c r="B111" s="21"/>
      <c r="D111" s="19"/>
      <c r="E111" s="20"/>
      <c r="F111" s="20"/>
      <c r="G111" s="20"/>
      <c r="H111" s="20"/>
    </row>
    <row r="112" spans="2:8" x14ac:dyDescent="0.2">
      <c r="B112" s="17"/>
      <c r="C112" s="22"/>
      <c r="D112" s="19"/>
      <c r="E112" s="20"/>
      <c r="F112" s="20"/>
      <c r="G112" s="20"/>
      <c r="H112" s="20"/>
    </row>
    <row r="113" spans="2:8" x14ac:dyDescent="0.2">
      <c r="B113" s="21"/>
      <c r="D113" s="19"/>
      <c r="E113" s="20"/>
      <c r="F113" s="20"/>
      <c r="G113" s="20"/>
      <c r="H113" s="20"/>
    </row>
    <row r="114" spans="2:8" x14ac:dyDescent="0.2">
      <c r="B114" s="17"/>
      <c r="C114" s="22"/>
      <c r="D114" s="19"/>
      <c r="E114" s="20"/>
      <c r="F114" s="20"/>
      <c r="G114" s="20"/>
      <c r="H114" s="20"/>
    </row>
    <row r="115" spans="2:8" x14ac:dyDescent="0.2">
      <c r="B115" s="21"/>
      <c r="D115" s="19"/>
      <c r="E115" s="20"/>
      <c r="F115" s="20"/>
      <c r="G115" s="20"/>
      <c r="H115" s="20"/>
    </row>
    <row r="116" spans="2:8" x14ac:dyDescent="0.2">
      <c r="B116" s="17"/>
      <c r="C116" s="22"/>
      <c r="D116" s="19"/>
      <c r="E116" s="20"/>
      <c r="F116" s="20"/>
      <c r="G116" s="20"/>
      <c r="H116" s="20"/>
    </row>
    <row r="117" spans="2:8" x14ac:dyDescent="0.2">
      <c r="B117" s="21"/>
      <c r="D117" s="19"/>
      <c r="E117" s="20"/>
      <c r="F117" s="20"/>
      <c r="G117" s="20"/>
      <c r="H117" s="20"/>
    </row>
    <row r="118" spans="2:8" x14ac:dyDescent="0.2">
      <c r="B118" s="17"/>
      <c r="C118" s="22"/>
      <c r="D118" s="19"/>
      <c r="E118" s="20"/>
      <c r="F118" s="20"/>
      <c r="G118" s="20"/>
      <c r="H118" s="20"/>
    </row>
    <row r="119" spans="2:8" x14ac:dyDescent="0.2">
      <c r="B119" s="21"/>
      <c r="C119" s="22"/>
      <c r="D119" s="25"/>
      <c r="E119" s="26"/>
      <c r="F119" s="26"/>
      <c r="G119" s="26"/>
      <c r="H119" s="26"/>
    </row>
    <row r="120" spans="2:8" x14ac:dyDescent="0.2">
      <c r="B120" s="24"/>
    </row>
    <row r="121" spans="2:8" x14ac:dyDescent="0.2">
      <c r="B121" s="27"/>
      <c r="D121" s="19"/>
      <c r="E121" s="20"/>
      <c r="F121" s="20"/>
      <c r="G121" s="20"/>
      <c r="H121" s="20"/>
    </row>
    <row r="122" spans="2:8" x14ac:dyDescent="0.2">
      <c r="B122" s="17"/>
      <c r="C122" s="22"/>
      <c r="D122" s="19"/>
      <c r="E122" s="20"/>
      <c r="F122" s="20"/>
      <c r="G122" s="20"/>
      <c r="H122" s="20"/>
    </row>
    <row r="123" spans="2:8" x14ac:dyDescent="0.2">
      <c r="B123" s="23"/>
      <c r="C123" s="22"/>
      <c r="D123" s="19"/>
      <c r="E123" s="20"/>
      <c r="F123" s="20"/>
      <c r="G123" s="20"/>
      <c r="H123" s="20"/>
    </row>
    <row r="124" spans="2:8" x14ac:dyDescent="0.2">
      <c r="B124" s="28"/>
      <c r="C124" s="22"/>
      <c r="D124" s="19"/>
      <c r="E124" s="20"/>
      <c r="F124" s="20"/>
      <c r="G124" s="20"/>
      <c r="H124" s="20"/>
    </row>
    <row r="125" spans="2:8" x14ac:dyDescent="0.2">
      <c r="B125" s="17"/>
      <c r="D125" s="19"/>
      <c r="E125" s="20"/>
      <c r="F125" s="20"/>
      <c r="G125" s="20"/>
      <c r="H125" s="20"/>
    </row>
    <row r="126" spans="2:8" x14ac:dyDescent="0.2">
      <c r="B126" s="17"/>
      <c r="C126" s="22"/>
      <c r="D126" s="19"/>
      <c r="E126" s="20"/>
      <c r="F126" s="20"/>
      <c r="G126" s="20"/>
      <c r="H126" s="20"/>
    </row>
    <row r="127" spans="2:8" x14ac:dyDescent="0.2">
      <c r="B127" s="21"/>
      <c r="D127" s="19"/>
      <c r="E127" s="20"/>
      <c r="F127" s="20"/>
      <c r="G127" s="20"/>
      <c r="H127" s="20"/>
    </row>
    <row r="128" spans="2:8" x14ac:dyDescent="0.2">
      <c r="B128" s="17"/>
      <c r="C128" s="22"/>
      <c r="D128" s="19"/>
      <c r="E128" s="20"/>
      <c r="F128" s="20"/>
      <c r="G128" s="20"/>
      <c r="H128" s="20"/>
    </row>
    <row r="129" spans="2:8" x14ac:dyDescent="0.2">
      <c r="B129" s="21"/>
      <c r="D129" s="19"/>
      <c r="E129" s="20"/>
      <c r="F129" s="20"/>
      <c r="G129" s="20"/>
      <c r="H129" s="20"/>
    </row>
    <row r="130" spans="2:8" x14ac:dyDescent="0.2">
      <c r="B130" s="17"/>
      <c r="C130" s="22"/>
      <c r="D130" s="19"/>
      <c r="E130" s="20"/>
      <c r="F130" s="20"/>
      <c r="G130" s="20"/>
      <c r="H130" s="20"/>
    </row>
    <row r="131" spans="2:8" x14ac:dyDescent="0.2">
      <c r="B131" s="21"/>
      <c r="D131" s="19"/>
      <c r="E131" s="20"/>
      <c r="F131" s="20"/>
      <c r="G131" s="20"/>
      <c r="H131" s="20"/>
    </row>
    <row r="132" spans="2:8" x14ac:dyDescent="0.2">
      <c r="B132" s="17"/>
      <c r="C132" s="22"/>
      <c r="D132" s="19"/>
      <c r="E132" s="20"/>
      <c r="F132" s="20"/>
      <c r="G132" s="20"/>
      <c r="H132" s="20"/>
    </row>
    <row r="133" spans="2:8" x14ac:dyDescent="0.2">
      <c r="B133" s="17"/>
      <c r="D133" s="19"/>
      <c r="E133" s="20"/>
      <c r="F133" s="20"/>
      <c r="G133" s="20"/>
      <c r="H133" s="20"/>
    </row>
    <row r="134" spans="2:8" x14ac:dyDescent="0.2">
      <c r="B134" s="17"/>
      <c r="C134" s="22"/>
      <c r="D134" s="19"/>
      <c r="E134" s="20"/>
      <c r="F134" s="20"/>
      <c r="G134" s="20"/>
      <c r="H134" s="20"/>
    </row>
    <row r="135" spans="2:8" x14ac:dyDescent="0.2">
      <c r="B135" s="21"/>
      <c r="D135" s="19"/>
      <c r="E135" s="20"/>
      <c r="F135" s="20"/>
      <c r="G135" s="20"/>
      <c r="H135" s="20"/>
    </row>
    <row r="136" spans="2:8" x14ac:dyDescent="0.2">
      <c r="B136" s="17"/>
      <c r="C136" s="22"/>
      <c r="D136" s="19"/>
      <c r="E136" s="20"/>
      <c r="F136" s="20"/>
      <c r="G136" s="20"/>
      <c r="H136" s="20"/>
    </row>
    <row r="137" spans="2:8" x14ac:dyDescent="0.2">
      <c r="B137" s="28"/>
      <c r="D137" s="19"/>
      <c r="E137" s="20"/>
      <c r="F137" s="20"/>
      <c r="G137" s="20"/>
      <c r="H137" s="20"/>
    </row>
    <row r="138" spans="2:8" x14ac:dyDescent="0.2">
      <c r="B138" s="17"/>
      <c r="C138" s="22"/>
      <c r="D138" s="19"/>
      <c r="E138" s="20"/>
      <c r="F138" s="20"/>
      <c r="G138" s="20"/>
      <c r="H138" s="20"/>
    </row>
    <row r="139" spans="2:8" x14ac:dyDescent="0.2">
      <c r="B139" s="21"/>
      <c r="D139" s="19"/>
      <c r="E139" s="20"/>
      <c r="F139" s="20"/>
      <c r="G139" s="20"/>
      <c r="H139" s="20"/>
    </row>
    <row r="140" spans="2:8" x14ac:dyDescent="0.2">
      <c r="B140" s="17"/>
      <c r="C140" s="22"/>
      <c r="D140" s="19"/>
      <c r="E140" s="20"/>
      <c r="F140" s="20"/>
      <c r="G140" s="20"/>
      <c r="H140" s="20"/>
    </row>
    <row r="141" spans="2:8" x14ac:dyDescent="0.2">
      <c r="B141" s="21"/>
      <c r="D141" s="19"/>
      <c r="E141" s="20"/>
      <c r="F141" s="20"/>
      <c r="G141" s="20"/>
      <c r="H141" s="20"/>
    </row>
    <row r="142" spans="2:8" x14ac:dyDescent="0.2">
      <c r="B142" s="17"/>
      <c r="C142" s="22"/>
      <c r="D142" s="19"/>
      <c r="E142" s="20"/>
      <c r="F142" s="20"/>
      <c r="G142" s="20"/>
      <c r="H142" s="20"/>
    </row>
    <row r="143" spans="2:8" x14ac:dyDescent="0.2">
      <c r="D143" s="19"/>
      <c r="E143" s="20"/>
      <c r="F143" s="20"/>
      <c r="G143" s="20"/>
      <c r="H143" s="20"/>
    </row>
    <row r="144" spans="2:8" x14ac:dyDescent="0.2">
      <c r="B144" s="17"/>
      <c r="C144" s="22"/>
      <c r="D144" s="19"/>
      <c r="E144" s="20"/>
      <c r="F144" s="20"/>
      <c r="G144" s="20"/>
      <c r="H144" s="20"/>
    </row>
    <row r="145" spans="2:8" x14ac:dyDescent="0.2">
      <c r="B145" s="17"/>
      <c r="D145" s="19"/>
      <c r="E145" s="20"/>
      <c r="F145" s="20"/>
      <c r="G145" s="20"/>
      <c r="H145" s="20"/>
    </row>
    <row r="146" spans="2:8" x14ac:dyDescent="0.2">
      <c r="B146" s="17"/>
      <c r="C146" s="22"/>
      <c r="D146" s="19"/>
      <c r="E146" s="20"/>
      <c r="F146" s="20"/>
      <c r="G146" s="20"/>
      <c r="H146" s="20"/>
    </row>
    <row r="147" spans="2:8" x14ac:dyDescent="0.2">
      <c r="B147" s="21"/>
      <c r="D147" s="19"/>
      <c r="E147" s="20"/>
      <c r="F147" s="20"/>
      <c r="G147" s="20"/>
      <c r="H147" s="20"/>
    </row>
    <row r="148" spans="2:8" x14ac:dyDescent="0.2">
      <c r="B148" s="17"/>
      <c r="C148" s="22"/>
      <c r="D148" s="19"/>
      <c r="E148" s="20"/>
      <c r="F148" s="20"/>
      <c r="G148" s="20"/>
      <c r="H148" s="20"/>
    </row>
    <row r="149" spans="2:8" x14ac:dyDescent="0.2">
      <c r="B149" s="28"/>
      <c r="C149" s="22"/>
      <c r="D149" s="19"/>
      <c r="E149" s="20"/>
      <c r="F149" s="20"/>
      <c r="G149" s="20"/>
      <c r="H149" s="20"/>
    </row>
    <row r="150" spans="2:8" x14ac:dyDescent="0.2">
      <c r="B150" s="17"/>
      <c r="D150" s="19"/>
      <c r="E150" s="20"/>
      <c r="F150" s="20"/>
      <c r="G150" s="20"/>
      <c r="H150" s="20"/>
    </row>
    <row r="151" spans="2:8" x14ac:dyDescent="0.2">
      <c r="B151" s="17"/>
      <c r="C151" s="22"/>
      <c r="D151" s="19"/>
      <c r="E151" s="20"/>
      <c r="F151" s="20"/>
      <c r="G151" s="20"/>
      <c r="H151" s="20"/>
    </row>
    <row r="152" spans="2:8" x14ac:dyDescent="0.2">
      <c r="B152" s="21"/>
      <c r="D152" s="19"/>
      <c r="E152" s="20"/>
      <c r="F152" s="20"/>
      <c r="G152" s="20"/>
      <c r="H152" s="20"/>
    </row>
    <row r="153" spans="2:8" x14ac:dyDescent="0.2">
      <c r="B153" s="17"/>
      <c r="C153" s="22"/>
      <c r="D153" s="19"/>
      <c r="E153" s="20"/>
      <c r="F153" s="20"/>
      <c r="G153" s="20"/>
      <c r="H153" s="20"/>
    </row>
    <row r="154" spans="2:8" x14ac:dyDescent="0.2">
      <c r="B154" s="21"/>
      <c r="C154" s="22"/>
      <c r="D154" s="25"/>
      <c r="E154" s="26"/>
      <c r="F154" s="26"/>
      <c r="G154" s="26"/>
      <c r="H154" s="26"/>
    </row>
    <row r="155" spans="2:8" x14ac:dyDescent="0.2">
      <c r="B155" s="24"/>
    </row>
    <row r="156" spans="2:8" x14ac:dyDescent="0.2">
      <c r="B156" s="27"/>
      <c r="D156" s="19"/>
      <c r="E156" s="20"/>
      <c r="F156" s="20"/>
      <c r="G156" s="20"/>
      <c r="H156" s="20"/>
    </row>
    <row r="157" spans="2:8" x14ac:dyDescent="0.2">
      <c r="B157" s="17"/>
      <c r="C157" s="22"/>
      <c r="D157" s="19"/>
      <c r="E157" s="20"/>
      <c r="F157" s="20"/>
      <c r="G157" s="20"/>
      <c r="H157" s="20"/>
    </row>
    <row r="158" spans="2:8" x14ac:dyDescent="0.2">
      <c r="B158" s="21"/>
      <c r="D158" s="19"/>
      <c r="E158" s="20"/>
      <c r="F158" s="20"/>
      <c r="G158" s="20"/>
      <c r="H158" s="20"/>
    </row>
    <row r="159" spans="2:8" x14ac:dyDescent="0.2">
      <c r="B159" s="17"/>
      <c r="C159" s="22"/>
      <c r="D159" s="19"/>
      <c r="E159" s="20"/>
      <c r="F159" s="20"/>
      <c r="G159" s="20"/>
      <c r="H159" s="20"/>
    </row>
    <row r="160" spans="2:8" x14ac:dyDescent="0.2">
      <c r="D160" s="19"/>
      <c r="E160" s="20"/>
      <c r="F160" s="20"/>
      <c r="G160" s="20"/>
      <c r="H160" s="20"/>
    </row>
    <row r="161" spans="2:8" x14ac:dyDescent="0.2">
      <c r="B161" s="17"/>
      <c r="C161" s="22"/>
      <c r="D161" s="19"/>
      <c r="E161" s="20"/>
      <c r="F161" s="20"/>
      <c r="G161" s="20"/>
      <c r="H161" s="20"/>
    </row>
    <row r="162" spans="2:8" x14ac:dyDescent="0.2">
      <c r="D162" s="19"/>
      <c r="E162" s="20"/>
      <c r="F162" s="20"/>
      <c r="G162" s="20"/>
      <c r="H162" s="20"/>
    </row>
    <row r="163" spans="2:8" x14ac:dyDescent="0.2">
      <c r="B163" s="17"/>
      <c r="C163" s="22"/>
      <c r="D163" s="19"/>
      <c r="E163" s="20"/>
      <c r="F163" s="20"/>
      <c r="G163" s="20"/>
      <c r="H163" s="20"/>
    </row>
    <row r="164" spans="2:8" x14ac:dyDescent="0.2">
      <c r="D164" s="19"/>
      <c r="E164" s="20"/>
      <c r="F164" s="20"/>
      <c r="G164" s="20"/>
      <c r="H164" s="20"/>
    </row>
    <row r="165" spans="2:8" x14ac:dyDescent="0.2">
      <c r="B165" s="17"/>
      <c r="C165" s="22"/>
      <c r="D165" s="19"/>
      <c r="E165" s="20"/>
      <c r="F165" s="20"/>
      <c r="G165" s="20"/>
      <c r="H165" s="20"/>
    </row>
    <row r="166" spans="2:8" x14ac:dyDescent="0.2">
      <c r="D166" s="19"/>
      <c r="E166" s="20"/>
      <c r="F166" s="20"/>
      <c r="G166" s="20"/>
      <c r="H166" s="20"/>
    </row>
    <row r="167" spans="2:8" x14ac:dyDescent="0.2">
      <c r="B167" s="17"/>
      <c r="C167" s="22"/>
      <c r="D167" s="19"/>
      <c r="E167" s="20"/>
      <c r="F167" s="20"/>
      <c r="G167" s="20"/>
      <c r="H167" s="20"/>
    </row>
    <row r="168" spans="2:8" x14ac:dyDescent="0.2">
      <c r="D168" s="19"/>
      <c r="E168" s="20"/>
      <c r="F168" s="20"/>
      <c r="G168" s="20"/>
      <c r="H168" s="20"/>
    </row>
    <row r="169" spans="2:8" x14ac:dyDescent="0.2">
      <c r="B169" s="17"/>
      <c r="C169" s="22"/>
      <c r="D169" s="19"/>
      <c r="E169" s="20"/>
      <c r="F169" s="20"/>
      <c r="G169" s="20"/>
      <c r="H169" s="20"/>
    </row>
    <row r="170" spans="2:8" x14ac:dyDescent="0.2">
      <c r="D170" s="19"/>
      <c r="E170" s="20"/>
      <c r="F170" s="20"/>
      <c r="G170" s="20"/>
      <c r="H170" s="20"/>
    </row>
    <row r="171" spans="2:8" x14ac:dyDescent="0.2">
      <c r="B171" s="17"/>
      <c r="C171" s="22"/>
      <c r="D171" s="19"/>
      <c r="E171" s="20"/>
      <c r="F171" s="20"/>
      <c r="G171" s="20"/>
      <c r="H171" s="20"/>
    </row>
    <row r="172" spans="2:8" x14ac:dyDescent="0.2">
      <c r="D172" s="19"/>
      <c r="E172" s="20"/>
      <c r="F172" s="20"/>
      <c r="G172" s="20"/>
      <c r="H172" s="20"/>
    </row>
    <row r="173" spans="2:8" x14ac:dyDescent="0.2">
      <c r="B173" s="17"/>
      <c r="C173" s="22"/>
      <c r="D173" s="19"/>
      <c r="E173" s="20"/>
      <c r="F173" s="20"/>
      <c r="G173" s="20"/>
      <c r="H173" s="20"/>
    </row>
    <row r="174" spans="2:8" x14ac:dyDescent="0.2">
      <c r="D174" s="19"/>
      <c r="E174" s="20"/>
      <c r="F174" s="20"/>
      <c r="G174" s="20"/>
      <c r="H174" s="20"/>
    </row>
    <row r="175" spans="2:8" x14ac:dyDescent="0.2">
      <c r="B175" s="17"/>
      <c r="C175" s="22"/>
      <c r="D175" s="19"/>
      <c r="E175" s="20"/>
      <c r="F175" s="20"/>
      <c r="G175" s="20"/>
      <c r="H175" s="20"/>
    </row>
    <row r="176" spans="2:8" x14ac:dyDescent="0.2">
      <c r="D176" s="19"/>
      <c r="E176" s="20"/>
      <c r="F176" s="20"/>
      <c r="G176" s="20"/>
      <c r="H176" s="20"/>
    </row>
    <row r="177" spans="2:8" x14ac:dyDescent="0.2">
      <c r="B177" s="17"/>
      <c r="C177" s="22"/>
      <c r="D177" s="19"/>
      <c r="E177" s="20"/>
      <c r="F177" s="20"/>
      <c r="G177" s="20"/>
      <c r="H177" s="20"/>
    </row>
    <row r="178" spans="2:8" x14ac:dyDescent="0.2">
      <c r="D178" s="19"/>
      <c r="E178" s="20"/>
      <c r="F178" s="20"/>
      <c r="G178" s="20"/>
      <c r="H178" s="20"/>
    </row>
    <row r="179" spans="2:8" x14ac:dyDescent="0.2">
      <c r="B179" s="17"/>
      <c r="C179" s="22"/>
      <c r="D179" s="19"/>
      <c r="E179" s="20"/>
      <c r="F179" s="20"/>
      <c r="G179" s="20"/>
      <c r="H179" s="20"/>
    </row>
    <row r="180" spans="2:8" x14ac:dyDescent="0.2">
      <c r="C180" s="22"/>
      <c r="D180" s="25"/>
      <c r="E180" s="26"/>
      <c r="F180" s="26"/>
      <c r="G180" s="26"/>
      <c r="H180" s="26"/>
    </row>
    <row r="181" spans="2:8" x14ac:dyDescent="0.2">
      <c r="B181" s="24"/>
    </row>
    <row r="182" spans="2:8" x14ac:dyDescent="0.2">
      <c r="B182" s="27"/>
      <c r="D182" s="19"/>
      <c r="E182" s="20"/>
      <c r="F182" s="20"/>
      <c r="G182" s="20"/>
      <c r="H182" s="20"/>
    </row>
    <row r="183" spans="2:8" x14ac:dyDescent="0.2">
      <c r="B183" s="17"/>
      <c r="C183" s="22"/>
      <c r="D183" s="19"/>
      <c r="E183" s="20"/>
      <c r="F183" s="20"/>
      <c r="G183" s="20"/>
      <c r="H183" s="20"/>
    </row>
    <row r="184" spans="2:8" x14ac:dyDescent="0.2">
      <c r="C184" s="22"/>
      <c r="D184" s="19"/>
      <c r="E184" s="20"/>
      <c r="F184" s="20"/>
      <c r="G184" s="20"/>
      <c r="H184" s="20"/>
    </row>
    <row r="185" spans="2:8" x14ac:dyDescent="0.2">
      <c r="D185" s="19"/>
      <c r="E185" s="20"/>
      <c r="F185" s="20"/>
      <c r="G185" s="20"/>
      <c r="H185" s="20"/>
    </row>
    <row r="186" spans="2:8" x14ac:dyDescent="0.2">
      <c r="B186" s="17"/>
      <c r="C186" s="22"/>
      <c r="D186" s="19"/>
      <c r="E186" s="20"/>
      <c r="F186" s="20"/>
      <c r="G186" s="20"/>
      <c r="H186" s="20"/>
    </row>
    <row r="187" spans="2:8" x14ac:dyDescent="0.2">
      <c r="C187" s="22"/>
      <c r="D187" s="19"/>
      <c r="E187" s="20"/>
      <c r="F187" s="20"/>
      <c r="G187" s="20"/>
      <c r="H187" s="20"/>
    </row>
    <row r="188" spans="2:8" x14ac:dyDescent="0.2">
      <c r="D188" s="19"/>
      <c r="E188" s="20"/>
      <c r="F188" s="20"/>
      <c r="G188" s="20"/>
      <c r="H188" s="20"/>
    </row>
    <row r="189" spans="2:8" x14ac:dyDescent="0.2">
      <c r="B189" s="17"/>
      <c r="C189" s="22"/>
      <c r="D189" s="19"/>
      <c r="E189" s="20"/>
      <c r="F189" s="20"/>
      <c r="G189" s="20"/>
      <c r="H189" s="20"/>
    </row>
    <row r="190" spans="2:8" x14ac:dyDescent="0.2">
      <c r="D190" s="19"/>
      <c r="E190" s="20"/>
      <c r="F190" s="20"/>
      <c r="G190" s="20"/>
      <c r="H190" s="20"/>
    </row>
    <row r="191" spans="2:8" x14ac:dyDescent="0.2">
      <c r="B191" s="17"/>
      <c r="C191" s="22"/>
      <c r="D191" s="19"/>
      <c r="E191" s="20"/>
      <c r="F191" s="20"/>
      <c r="G191" s="20"/>
      <c r="H191" s="20"/>
    </row>
    <row r="192" spans="2:8" x14ac:dyDescent="0.2">
      <c r="D192" s="19"/>
      <c r="E192" s="20"/>
      <c r="F192" s="20"/>
      <c r="G192" s="20"/>
      <c r="H192" s="20"/>
    </row>
    <row r="193" spans="2:8" x14ac:dyDescent="0.2">
      <c r="B193" s="17"/>
      <c r="C193" s="22"/>
      <c r="D193" s="19"/>
      <c r="E193" s="20"/>
      <c r="F193" s="20"/>
      <c r="G193" s="20"/>
      <c r="H193" s="20"/>
    </row>
    <row r="194" spans="2:8" x14ac:dyDescent="0.2">
      <c r="D194" s="19"/>
      <c r="E194" s="20"/>
      <c r="F194" s="20"/>
      <c r="G194" s="20"/>
      <c r="H194" s="20"/>
    </row>
    <row r="195" spans="2:8" x14ac:dyDescent="0.2">
      <c r="B195" s="17"/>
      <c r="C195" s="22"/>
      <c r="D195" s="19"/>
      <c r="E195" s="20"/>
      <c r="F195" s="20"/>
      <c r="G195" s="20"/>
      <c r="H195" s="20"/>
    </row>
    <row r="196" spans="2:8" x14ac:dyDescent="0.2">
      <c r="D196" s="19"/>
      <c r="E196" s="20"/>
      <c r="F196" s="20"/>
      <c r="G196" s="20"/>
      <c r="H196" s="20"/>
    </row>
    <row r="197" spans="2:8" x14ac:dyDescent="0.2">
      <c r="B197" s="17"/>
      <c r="C197" s="22"/>
      <c r="D197" s="19"/>
      <c r="E197" s="20"/>
      <c r="F197" s="20"/>
      <c r="G197" s="20"/>
      <c r="H197" s="20"/>
    </row>
    <row r="198" spans="2:8" x14ac:dyDescent="0.2">
      <c r="C198" s="22"/>
      <c r="D198" s="19"/>
      <c r="E198" s="20"/>
      <c r="F198" s="20"/>
      <c r="G198" s="20"/>
      <c r="H198" s="20"/>
    </row>
    <row r="199" spans="2:8" x14ac:dyDescent="0.2">
      <c r="D199" s="19"/>
      <c r="E199" s="20"/>
      <c r="F199" s="20"/>
      <c r="G199" s="20"/>
      <c r="H199" s="20"/>
    </row>
    <row r="200" spans="2:8" x14ac:dyDescent="0.2">
      <c r="B200" s="17"/>
      <c r="C200" s="22"/>
      <c r="D200" s="19"/>
      <c r="E200" s="20"/>
      <c r="F200" s="20"/>
      <c r="G200" s="20"/>
      <c r="H200" s="20"/>
    </row>
    <row r="201" spans="2:8" x14ac:dyDescent="0.2">
      <c r="D201" s="19"/>
      <c r="E201" s="20"/>
      <c r="F201" s="20"/>
      <c r="G201" s="20"/>
      <c r="H201" s="20"/>
    </row>
    <row r="202" spans="2:8" x14ac:dyDescent="0.2">
      <c r="B202" s="17"/>
      <c r="C202" s="22"/>
      <c r="D202" s="19"/>
      <c r="E202" s="20"/>
      <c r="F202" s="20"/>
      <c r="G202" s="20"/>
      <c r="H202" s="20"/>
    </row>
    <row r="203" spans="2:8" x14ac:dyDescent="0.2">
      <c r="D203" s="19"/>
      <c r="E203" s="20"/>
      <c r="F203" s="20"/>
      <c r="G203" s="20"/>
      <c r="H203" s="20"/>
    </row>
    <row r="204" spans="2:8" x14ac:dyDescent="0.2">
      <c r="B204" s="17"/>
      <c r="C204" s="22"/>
      <c r="D204" s="19"/>
      <c r="E204" s="20"/>
      <c r="F204" s="20"/>
      <c r="G204" s="20"/>
      <c r="H204" s="20"/>
    </row>
    <row r="205" spans="2:8" x14ac:dyDescent="0.2">
      <c r="D205" s="19"/>
      <c r="E205" s="20"/>
      <c r="F205" s="20"/>
      <c r="G205" s="20"/>
      <c r="H205" s="20"/>
    </row>
    <row r="206" spans="2:8" x14ac:dyDescent="0.2">
      <c r="B206" s="17"/>
      <c r="C206" s="22"/>
      <c r="D206" s="19"/>
      <c r="E206" s="20"/>
      <c r="F206" s="20"/>
      <c r="G206" s="20"/>
      <c r="H206" s="20"/>
    </row>
    <row r="207" spans="2:8" x14ac:dyDescent="0.2">
      <c r="D207" s="19"/>
      <c r="E207" s="20"/>
      <c r="F207" s="20"/>
      <c r="G207" s="20"/>
      <c r="H207" s="20"/>
    </row>
    <row r="208" spans="2:8" x14ac:dyDescent="0.2">
      <c r="B208" s="17"/>
      <c r="C208" s="22"/>
      <c r="D208" s="19"/>
      <c r="E208" s="20"/>
      <c r="F208" s="20"/>
      <c r="G208" s="20"/>
      <c r="H208" s="20"/>
    </row>
    <row r="209" spans="2:8" x14ac:dyDescent="0.2">
      <c r="C209" s="22"/>
      <c r="D209" s="19"/>
      <c r="E209" s="20"/>
      <c r="F209" s="20"/>
      <c r="G209" s="20"/>
      <c r="H209" s="20"/>
    </row>
    <row r="210" spans="2:8" x14ac:dyDescent="0.2">
      <c r="D210" s="19"/>
      <c r="E210" s="20"/>
      <c r="F210" s="20"/>
      <c r="G210" s="20"/>
      <c r="H210" s="20"/>
    </row>
    <row r="211" spans="2:8" x14ac:dyDescent="0.2">
      <c r="B211" s="17"/>
      <c r="C211" s="22"/>
      <c r="D211" s="19"/>
      <c r="E211" s="20"/>
      <c r="F211" s="20"/>
      <c r="G211" s="20"/>
      <c r="H211" s="20"/>
    </row>
    <row r="212" spans="2:8" x14ac:dyDescent="0.2">
      <c r="D212" s="19"/>
      <c r="E212" s="20"/>
      <c r="F212" s="20"/>
      <c r="G212" s="20"/>
      <c r="H212" s="20"/>
    </row>
    <row r="213" spans="2:8" x14ac:dyDescent="0.2">
      <c r="B213" s="17"/>
      <c r="C213" s="22"/>
      <c r="D213" s="19"/>
      <c r="E213" s="20"/>
      <c r="F213" s="20"/>
      <c r="G213" s="20"/>
      <c r="H213" s="20"/>
    </row>
    <row r="214" spans="2:8" x14ac:dyDescent="0.2">
      <c r="D214" s="19"/>
      <c r="E214" s="20"/>
      <c r="F214" s="20"/>
      <c r="G214" s="20"/>
      <c r="H214" s="20"/>
    </row>
    <row r="215" spans="2:8" x14ac:dyDescent="0.2">
      <c r="B215" s="17"/>
      <c r="C215" s="22"/>
      <c r="D215" s="19"/>
      <c r="E215" s="20"/>
      <c r="F215" s="20"/>
      <c r="G215" s="20"/>
      <c r="H215" s="20"/>
    </row>
    <row r="216" spans="2:8" x14ac:dyDescent="0.2">
      <c r="D216" s="19"/>
      <c r="E216" s="20"/>
      <c r="F216" s="20"/>
      <c r="G216" s="20"/>
      <c r="H216" s="20"/>
    </row>
    <row r="217" spans="2:8" x14ac:dyDescent="0.2">
      <c r="B217" s="17"/>
      <c r="C217" s="22"/>
      <c r="D217" s="19"/>
      <c r="E217" s="20"/>
      <c r="F217" s="20"/>
      <c r="G217" s="20"/>
      <c r="H217" s="20"/>
    </row>
    <row r="218" spans="2:8" x14ac:dyDescent="0.2">
      <c r="D218" s="19"/>
      <c r="E218" s="20"/>
      <c r="F218" s="20"/>
      <c r="G218" s="20"/>
      <c r="H218" s="20"/>
    </row>
    <row r="219" spans="2:8" x14ac:dyDescent="0.2">
      <c r="B219" s="17"/>
      <c r="C219" s="22"/>
      <c r="D219" s="19"/>
      <c r="E219" s="20"/>
      <c r="F219" s="20"/>
      <c r="G219" s="20"/>
      <c r="H219" s="20"/>
    </row>
    <row r="220" spans="2:8" x14ac:dyDescent="0.2">
      <c r="D220" s="19"/>
      <c r="E220" s="20"/>
      <c r="F220" s="20"/>
      <c r="G220" s="20"/>
      <c r="H220" s="20"/>
    </row>
    <row r="221" spans="2:8" x14ac:dyDescent="0.2">
      <c r="B221" s="17"/>
      <c r="C221" s="22"/>
      <c r="D221" s="19"/>
      <c r="E221" s="20"/>
      <c r="F221" s="20"/>
      <c r="G221" s="20"/>
      <c r="H221" s="20"/>
    </row>
    <row r="222" spans="2:8" x14ac:dyDescent="0.2">
      <c r="C222" s="22"/>
      <c r="D222" s="25"/>
      <c r="E222" s="26"/>
      <c r="F222" s="26"/>
      <c r="G222" s="26"/>
      <c r="H222" s="26"/>
    </row>
    <row r="223" spans="2:8" x14ac:dyDescent="0.2">
      <c r="B223" s="24"/>
    </row>
    <row r="224" spans="2:8" x14ac:dyDescent="0.2">
      <c r="B224" s="27"/>
      <c r="D224" s="19"/>
      <c r="E224" s="20"/>
      <c r="F224" s="20"/>
      <c r="G224" s="20"/>
      <c r="H224" s="20"/>
    </row>
    <row r="225" spans="2:8" x14ac:dyDescent="0.2">
      <c r="B225" s="17"/>
      <c r="C225" s="22"/>
      <c r="D225" s="19"/>
      <c r="E225" s="20"/>
      <c r="F225" s="20"/>
      <c r="G225" s="20"/>
      <c r="H225" s="20"/>
    </row>
    <row r="226" spans="2:8" x14ac:dyDescent="0.2">
      <c r="D226" s="19"/>
      <c r="E226" s="20"/>
      <c r="F226" s="20"/>
      <c r="G226" s="20"/>
      <c r="H226" s="20"/>
    </row>
    <row r="227" spans="2:8" x14ac:dyDescent="0.2">
      <c r="B227" s="17"/>
      <c r="C227" s="22"/>
      <c r="D227" s="19"/>
      <c r="E227" s="20"/>
      <c r="F227" s="20"/>
      <c r="G227" s="20"/>
      <c r="H227" s="20"/>
    </row>
    <row r="228" spans="2:8" x14ac:dyDescent="0.2">
      <c r="C228" s="22"/>
      <c r="D228" s="19"/>
      <c r="E228" s="20"/>
      <c r="F228" s="20"/>
      <c r="G228" s="20"/>
      <c r="H228" s="20"/>
    </row>
    <row r="229" spans="2:8" x14ac:dyDescent="0.2">
      <c r="C229" s="22"/>
      <c r="D229" s="19"/>
      <c r="E229" s="20"/>
      <c r="F229" s="20"/>
      <c r="G229" s="20"/>
      <c r="H229" s="20"/>
    </row>
    <row r="230" spans="2:8" x14ac:dyDescent="0.2">
      <c r="D230" s="19"/>
      <c r="E230" s="20"/>
      <c r="F230" s="20"/>
      <c r="G230" s="20"/>
      <c r="H230" s="20"/>
    </row>
    <row r="231" spans="2:8" x14ac:dyDescent="0.2">
      <c r="B231" s="17"/>
      <c r="C231" s="22"/>
      <c r="D231" s="19"/>
      <c r="E231" s="20"/>
      <c r="F231" s="20"/>
      <c r="G231" s="20"/>
      <c r="H231" s="20"/>
    </row>
    <row r="232" spans="2:8" x14ac:dyDescent="0.2">
      <c r="C232" s="22"/>
      <c r="D232" s="19"/>
      <c r="E232" s="20"/>
      <c r="F232" s="20"/>
      <c r="G232" s="20"/>
      <c r="H232" s="20"/>
    </row>
    <row r="233" spans="2:8" x14ac:dyDescent="0.2">
      <c r="D233" s="19"/>
      <c r="E233" s="20"/>
      <c r="F233" s="20"/>
      <c r="G233" s="20"/>
      <c r="H233" s="20"/>
    </row>
    <row r="234" spans="2:8" x14ac:dyDescent="0.2">
      <c r="B234" s="17"/>
      <c r="C234" s="22"/>
      <c r="D234" s="19"/>
      <c r="E234" s="20"/>
      <c r="F234" s="20"/>
      <c r="G234" s="20"/>
      <c r="H234" s="20"/>
    </row>
    <row r="235" spans="2:8" x14ac:dyDescent="0.2">
      <c r="D235" s="19"/>
      <c r="E235" s="20"/>
      <c r="F235" s="20"/>
      <c r="G235" s="20"/>
      <c r="H235" s="20"/>
    </row>
    <row r="236" spans="2:8" x14ac:dyDescent="0.2">
      <c r="B236" s="17"/>
      <c r="C236" s="22"/>
      <c r="D236" s="19"/>
      <c r="E236" s="20"/>
      <c r="F236" s="20"/>
      <c r="G236" s="20"/>
      <c r="H236" s="20"/>
    </row>
    <row r="237" spans="2:8" x14ac:dyDescent="0.2">
      <c r="D237" s="19"/>
      <c r="E237" s="20"/>
      <c r="F237" s="20"/>
      <c r="G237" s="20"/>
      <c r="H237" s="20"/>
    </row>
    <row r="238" spans="2:8" x14ac:dyDescent="0.2">
      <c r="B238" s="17"/>
      <c r="C238" s="22"/>
      <c r="D238" s="19"/>
      <c r="E238" s="20"/>
      <c r="F238" s="20"/>
      <c r="G238" s="20"/>
      <c r="H238" s="20"/>
    </row>
    <row r="239" spans="2:8" x14ac:dyDescent="0.2">
      <c r="D239" s="19"/>
      <c r="E239" s="20"/>
      <c r="F239" s="20"/>
      <c r="G239" s="20"/>
      <c r="H239" s="20"/>
    </row>
    <row r="240" spans="2:8" x14ac:dyDescent="0.2">
      <c r="B240" s="17"/>
      <c r="C240" s="22"/>
      <c r="D240" s="19"/>
      <c r="E240" s="20"/>
      <c r="F240" s="20"/>
      <c r="G240" s="20"/>
      <c r="H240" s="20"/>
    </row>
    <row r="241" spans="2:8" x14ac:dyDescent="0.2">
      <c r="D241" s="19"/>
      <c r="E241" s="20"/>
      <c r="F241" s="20"/>
      <c r="G241" s="20"/>
      <c r="H241" s="20"/>
    </row>
    <row r="242" spans="2:8" x14ac:dyDescent="0.2">
      <c r="B242" s="17"/>
      <c r="C242" s="22"/>
      <c r="D242" s="19"/>
      <c r="E242" s="20"/>
      <c r="F242" s="20"/>
      <c r="G242" s="20"/>
      <c r="H242" s="20"/>
    </row>
    <row r="243" spans="2:8" x14ac:dyDescent="0.2">
      <c r="B243" s="22"/>
      <c r="C243" s="29"/>
      <c r="D243" s="19"/>
      <c r="E243" s="20"/>
      <c r="F243" s="20"/>
      <c r="G243" s="20"/>
      <c r="H243" s="20"/>
    </row>
    <row r="244" spans="2:8" x14ac:dyDescent="0.2">
      <c r="B244" s="17"/>
      <c r="C244" s="22"/>
      <c r="D244" s="19"/>
      <c r="E244" s="20"/>
      <c r="F244" s="20"/>
      <c r="G244" s="20"/>
      <c r="H244" s="20"/>
    </row>
    <row r="245" spans="2:8" x14ac:dyDescent="0.2">
      <c r="B245" s="22"/>
      <c r="C245" s="29"/>
      <c r="D245" s="19"/>
      <c r="E245" s="20"/>
      <c r="F245" s="20"/>
      <c r="G245" s="20"/>
      <c r="H245" s="20"/>
    </row>
    <row r="246" spans="2:8" x14ac:dyDescent="0.2">
      <c r="B246" s="17"/>
      <c r="C246" s="22"/>
      <c r="D246" s="19"/>
      <c r="E246" s="20"/>
      <c r="F246" s="20"/>
      <c r="G246" s="20"/>
      <c r="H246" s="20"/>
    </row>
    <row r="247" spans="2:8" x14ac:dyDescent="0.2">
      <c r="B247" s="22"/>
      <c r="C247" s="29"/>
      <c r="D247" s="19"/>
      <c r="E247" s="20"/>
      <c r="F247" s="20"/>
      <c r="G247" s="20"/>
      <c r="H247" s="20"/>
    </row>
    <row r="248" spans="2:8" x14ac:dyDescent="0.2">
      <c r="B248" s="17"/>
      <c r="C248" s="22"/>
      <c r="D248" s="19"/>
      <c r="E248" s="20"/>
      <c r="F248" s="20"/>
      <c r="G248" s="20"/>
      <c r="H248" s="20"/>
    </row>
    <row r="249" spans="2:8" x14ac:dyDescent="0.2">
      <c r="B249" s="22"/>
      <c r="C249" s="29"/>
      <c r="D249" s="19"/>
      <c r="E249" s="20"/>
      <c r="F249" s="20"/>
      <c r="G249" s="20"/>
      <c r="H249" s="20"/>
    </row>
    <row r="250" spans="2:8" x14ac:dyDescent="0.2">
      <c r="B250" s="17"/>
      <c r="C250" s="22"/>
      <c r="D250" s="19"/>
      <c r="E250" s="20"/>
      <c r="F250" s="20"/>
      <c r="G250" s="20"/>
      <c r="H250" s="20"/>
    </row>
    <row r="251" spans="2:8" x14ac:dyDescent="0.2">
      <c r="B251" s="22"/>
      <c r="C251" s="29"/>
      <c r="D251" s="19"/>
      <c r="E251" s="20"/>
      <c r="F251" s="20"/>
      <c r="G251" s="20"/>
      <c r="H251" s="20"/>
    </row>
    <row r="252" spans="2:8" x14ac:dyDescent="0.2">
      <c r="B252" s="17"/>
      <c r="C252" s="22"/>
      <c r="D252" s="19"/>
      <c r="E252" s="20"/>
      <c r="F252" s="20"/>
      <c r="G252" s="20"/>
      <c r="H252" s="20"/>
    </row>
    <row r="253" spans="2:8" x14ac:dyDescent="0.2">
      <c r="B253" s="22"/>
      <c r="C253" s="29"/>
      <c r="D253" s="19"/>
      <c r="E253" s="20"/>
      <c r="F253" s="20"/>
      <c r="G253" s="20"/>
      <c r="H253" s="20"/>
    </row>
    <row r="254" spans="2:8" x14ac:dyDescent="0.2">
      <c r="B254" s="17"/>
      <c r="C254" s="22"/>
      <c r="D254" s="19"/>
      <c r="E254" s="20"/>
      <c r="F254" s="20"/>
      <c r="G254" s="20"/>
      <c r="H254" s="20"/>
    </row>
    <row r="255" spans="2:8" x14ac:dyDescent="0.2">
      <c r="B255" s="22"/>
      <c r="C255" s="22"/>
      <c r="D255" s="25"/>
      <c r="E255" s="26"/>
      <c r="F255" s="26"/>
      <c r="G255" s="26"/>
      <c r="H255" s="26"/>
    </row>
    <row r="256" spans="2:8" x14ac:dyDescent="0.2">
      <c r="B256" s="24"/>
      <c r="C256" s="30"/>
    </row>
    <row r="257" spans="2:8" x14ac:dyDescent="0.2">
      <c r="B257" s="27"/>
      <c r="C257" s="29"/>
      <c r="D257" s="19"/>
      <c r="E257" s="20"/>
      <c r="F257" s="20"/>
      <c r="G257" s="20"/>
      <c r="H257" s="20"/>
    </row>
    <row r="258" spans="2:8" x14ac:dyDescent="0.2">
      <c r="B258" s="17"/>
      <c r="C258" s="22"/>
      <c r="D258" s="19"/>
      <c r="E258" s="20"/>
      <c r="F258" s="20"/>
      <c r="G258" s="20"/>
      <c r="H258" s="20"/>
    </row>
    <row r="259" spans="2:8" x14ac:dyDescent="0.2">
      <c r="B259" s="22"/>
      <c r="C259" s="29"/>
      <c r="D259" s="19"/>
      <c r="E259" s="20"/>
      <c r="F259" s="20"/>
      <c r="G259" s="20"/>
      <c r="H259" s="20"/>
    </row>
    <row r="260" spans="2:8" x14ac:dyDescent="0.2">
      <c r="B260" s="17"/>
      <c r="C260" s="22"/>
      <c r="D260" s="19"/>
      <c r="E260" s="20"/>
      <c r="F260" s="20"/>
      <c r="G260" s="20"/>
      <c r="H260" s="20"/>
    </row>
    <row r="261" spans="2:8" x14ac:dyDescent="0.2">
      <c r="B261" s="22"/>
      <c r="C261" s="29"/>
      <c r="D261" s="19"/>
      <c r="E261" s="20"/>
      <c r="F261" s="20"/>
      <c r="G261" s="20"/>
      <c r="H261" s="20"/>
    </row>
    <row r="262" spans="2:8" x14ac:dyDescent="0.2">
      <c r="B262" s="17"/>
      <c r="C262" s="22"/>
      <c r="D262" s="19"/>
      <c r="E262" s="20"/>
      <c r="F262" s="20"/>
      <c r="G262" s="20"/>
      <c r="H262" s="20"/>
    </row>
    <row r="263" spans="2:8" x14ac:dyDescent="0.2">
      <c r="B263" s="22"/>
      <c r="C263" s="29"/>
      <c r="D263" s="19"/>
      <c r="E263" s="20"/>
      <c r="F263" s="20"/>
      <c r="G263" s="20"/>
      <c r="H263" s="20"/>
    </row>
    <row r="264" spans="2:8" x14ac:dyDescent="0.2">
      <c r="B264" s="17"/>
      <c r="C264" s="22"/>
      <c r="D264" s="19"/>
      <c r="E264" s="20"/>
      <c r="F264" s="20"/>
      <c r="G264" s="20"/>
      <c r="H264" s="20"/>
    </row>
    <row r="265" spans="2:8" x14ac:dyDescent="0.2">
      <c r="B265" s="22"/>
      <c r="C265" s="22"/>
      <c r="D265" s="19"/>
      <c r="E265" s="20"/>
      <c r="F265" s="20"/>
      <c r="G265" s="20"/>
      <c r="H265" s="20"/>
    </row>
    <row r="266" spans="2:8" x14ac:dyDescent="0.2">
      <c r="B266" s="22"/>
      <c r="C266" s="29"/>
      <c r="D266" s="19"/>
      <c r="E266" s="20"/>
      <c r="F266" s="20"/>
      <c r="G266" s="20"/>
      <c r="H266" s="20"/>
    </row>
    <row r="267" spans="2:8" x14ac:dyDescent="0.2">
      <c r="B267" s="17"/>
      <c r="C267" s="22"/>
      <c r="D267" s="19"/>
      <c r="E267" s="20"/>
      <c r="F267" s="20"/>
      <c r="G267" s="20"/>
      <c r="H267" s="20"/>
    </row>
    <row r="268" spans="2:8" x14ac:dyDescent="0.2">
      <c r="B268" s="22"/>
      <c r="C268" s="22"/>
      <c r="D268" s="19"/>
      <c r="E268" s="20"/>
      <c r="F268" s="20"/>
      <c r="G268" s="20"/>
      <c r="H268" s="20"/>
    </row>
    <row r="269" spans="2:8" x14ac:dyDescent="0.2">
      <c r="B269" s="22"/>
      <c r="C269" s="29"/>
      <c r="D269" s="19"/>
      <c r="E269" s="20"/>
      <c r="F269" s="20"/>
      <c r="G269" s="20"/>
      <c r="H269" s="20"/>
    </row>
    <row r="270" spans="2:8" x14ac:dyDescent="0.2">
      <c r="B270" s="17"/>
      <c r="C270" s="22"/>
      <c r="D270" s="19"/>
      <c r="E270" s="20"/>
      <c r="F270" s="20"/>
      <c r="G270" s="20"/>
      <c r="H270" s="20"/>
    </row>
    <row r="271" spans="2:8" x14ac:dyDescent="0.2">
      <c r="B271" s="22"/>
      <c r="C271" s="29"/>
      <c r="D271" s="19"/>
      <c r="E271" s="20"/>
      <c r="F271" s="20"/>
      <c r="G271" s="20"/>
      <c r="H271" s="20"/>
    </row>
    <row r="272" spans="2:8" x14ac:dyDescent="0.2">
      <c r="B272" s="17"/>
      <c r="C272" s="22"/>
      <c r="D272" s="19"/>
      <c r="E272" s="20"/>
      <c r="F272" s="20"/>
      <c r="G272" s="20"/>
      <c r="H272" s="20"/>
    </row>
    <row r="273" spans="2:8" x14ac:dyDescent="0.2">
      <c r="B273" s="22"/>
      <c r="C273" s="22"/>
      <c r="D273" s="19"/>
      <c r="E273" s="20"/>
      <c r="F273" s="20"/>
      <c r="G273" s="20"/>
      <c r="H273" s="20"/>
    </row>
    <row r="274" spans="2:8" x14ac:dyDescent="0.2">
      <c r="B274" s="22"/>
      <c r="C274" s="29"/>
      <c r="D274" s="19"/>
      <c r="E274" s="20"/>
      <c r="F274" s="20"/>
      <c r="G274" s="20"/>
      <c r="H274" s="20"/>
    </row>
    <row r="275" spans="2:8" x14ac:dyDescent="0.2">
      <c r="B275" s="17"/>
      <c r="C275" s="22"/>
      <c r="D275" s="19"/>
      <c r="E275" s="20"/>
      <c r="F275" s="20"/>
      <c r="G275" s="20"/>
      <c r="H275" s="20"/>
    </row>
    <row r="276" spans="2:8" x14ac:dyDescent="0.2">
      <c r="B276" s="22"/>
      <c r="C276" s="22"/>
      <c r="D276" s="19"/>
      <c r="E276" s="20"/>
      <c r="F276" s="20"/>
      <c r="G276" s="20"/>
      <c r="H276" s="20"/>
    </row>
    <row r="277" spans="2:8" x14ac:dyDescent="0.2">
      <c r="B277" s="22"/>
      <c r="C277" s="22"/>
      <c r="D277" s="19"/>
      <c r="E277" s="20"/>
      <c r="F277" s="20"/>
      <c r="G277" s="20"/>
      <c r="H277" s="20"/>
    </row>
    <row r="278" spans="2:8" x14ac:dyDescent="0.2">
      <c r="B278" s="22"/>
      <c r="C278" s="29"/>
      <c r="D278" s="19"/>
      <c r="E278" s="20"/>
      <c r="F278" s="20"/>
      <c r="G278" s="20"/>
      <c r="H278" s="20"/>
    </row>
    <row r="279" spans="2:8" x14ac:dyDescent="0.2">
      <c r="B279" s="17"/>
      <c r="C279" s="22"/>
      <c r="D279" s="19"/>
      <c r="E279" s="20"/>
      <c r="F279" s="20"/>
      <c r="G279" s="20"/>
      <c r="H279" s="20"/>
    </row>
    <row r="280" spans="2:8" x14ac:dyDescent="0.2">
      <c r="B280" s="22"/>
      <c r="C280" s="29"/>
      <c r="D280" s="19"/>
      <c r="E280" s="20"/>
      <c r="F280" s="20"/>
      <c r="G280" s="20"/>
      <c r="H280" s="20"/>
    </row>
    <row r="281" spans="2:8" x14ac:dyDescent="0.2">
      <c r="B281" s="17"/>
      <c r="C281" s="22"/>
      <c r="D281" s="19"/>
      <c r="E281" s="20"/>
      <c r="F281" s="20"/>
      <c r="G281" s="20"/>
      <c r="H281" s="20"/>
    </row>
    <row r="282" spans="2:8" x14ac:dyDescent="0.2">
      <c r="B282" s="22"/>
      <c r="C282" s="29"/>
      <c r="D282" s="19"/>
      <c r="E282" s="20"/>
      <c r="F282" s="20"/>
      <c r="G282" s="20"/>
      <c r="H282" s="20"/>
    </row>
    <row r="283" spans="2:8" x14ac:dyDescent="0.2">
      <c r="B283" s="17"/>
      <c r="C283" s="22"/>
      <c r="D283" s="19"/>
      <c r="E283" s="20"/>
      <c r="F283" s="20"/>
      <c r="G283" s="20"/>
      <c r="H283" s="20"/>
    </row>
    <row r="284" spans="2:8" x14ac:dyDescent="0.2">
      <c r="B284" s="22"/>
      <c r="C284" s="29"/>
      <c r="D284" s="19"/>
      <c r="E284" s="20"/>
      <c r="F284" s="20"/>
      <c r="G284" s="20"/>
      <c r="H284" s="20"/>
    </row>
    <row r="285" spans="2:8" x14ac:dyDescent="0.2">
      <c r="B285" s="17"/>
      <c r="C285" s="22"/>
      <c r="D285" s="19"/>
      <c r="E285" s="20"/>
      <c r="F285" s="20"/>
      <c r="G285" s="20"/>
      <c r="H285" s="20"/>
    </row>
    <row r="286" spans="2:8" x14ac:dyDescent="0.2">
      <c r="B286" s="22"/>
      <c r="C286" s="29"/>
      <c r="D286" s="19"/>
      <c r="E286" s="20"/>
      <c r="F286" s="20"/>
      <c r="G286" s="20"/>
      <c r="H286" s="20"/>
    </row>
    <row r="287" spans="2:8" x14ac:dyDescent="0.2">
      <c r="B287" s="17"/>
      <c r="C287" s="22"/>
      <c r="D287" s="19"/>
      <c r="E287" s="20"/>
      <c r="F287" s="20"/>
      <c r="G287" s="20"/>
      <c r="H287" s="20"/>
    </row>
    <row r="288" spans="2:8" x14ac:dyDescent="0.2">
      <c r="B288" s="22"/>
      <c r="C288" s="29"/>
      <c r="D288" s="19"/>
      <c r="E288" s="20"/>
      <c r="F288" s="20"/>
      <c r="G288" s="20"/>
      <c r="H288" s="20"/>
    </row>
    <row r="289" spans="2:8" x14ac:dyDescent="0.2">
      <c r="B289" s="17"/>
      <c r="C289" s="22"/>
      <c r="D289" s="19"/>
      <c r="E289" s="20"/>
      <c r="F289" s="20"/>
      <c r="G289" s="20"/>
      <c r="H289" s="20"/>
    </row>
    <row r="290" spans="2:8" x14ac:dyDescent="0.2">
      <c r="B290" s="22"/>
      <c r="C290" s="22"/>
      <c r="D290" s="25"/>
      <c r="E290" s="26"/>
      <c r="F290" s="26"/>
      <c r="G290" s="26"/>
      <c r="H290" s="26"/>
    </row>
    <row r="291" spans="2:8" x14ac:dyDescent="0.2">
      <c r="B291" s="24"/>
      <c r="C291" s="30"/>
    </row>
    <row r="292" spans="2:8" x14ac:dyDescent="0.2">
      <c r="B292" s="27"/>
      <c r="C292" s="29"/>
      <c r="D292" s="19"/>
      <c r="E292" s="20"/>
      <c r="F292" s="20"/>
      <c r="G292" s="20"/>
      <c r="H292" s="20"/>
    </row>
    <row r="293" spans="2:8" x14ac:dyDescent="0.2">
      <c r="B293" s="17"/>
      <c r="C293" s="22"/>
      <c r="D293" s="19"/>
      <c r="E293" s="20"/>
      <c r="F293" s="20"/>
      <c r="G293" s="20"/>
      <c r="H293" s="20"/>
    </row>
    <row r="294" spans="2:8" x14ac:dyDescent="0.2">
      <c r="B294" s="22"/>
      <c r="C294" s="22"/>
      <c r="D294" s="19"/>
      <c r="E294" s="20"/>
      <c r="F294" s="20"/>
      <c r="G294" s="20"/>
      <c r="H294" s="20"/>
    </row>
    <row r="295" spans="2:8" x14ac:dyDescent="0.2">
      <c r="B295" s="22"/>
      <c r="C295" s="22"/>
      <c r="D295" s="19"/>
      <c r="E295" s="20"/>
      <c r="F295" s="20"/>
      <c r="G295" s="20"/>
      <c r="H295" s="20"/>
    </row>
    <row r="296" spans="2:8" x14ac:dyDescent="0.2">
      <c r="B296" s="22"/>
      <c r="C296" s="22"/>
      <c r="D296" s="19"/>
      <c r="E296" s="20"/>
      <c r="F296" s="20"/>
      <c r="G296" s="20"/>
      <c r="H296" s="20"/>
    </row>
    <row r="297" spans="2:8" x14ac:dyDescent="0.2">
      <c r="B297" s="22"/>
      <c r="C297" s="22"/>
      <c r="D297" s="19"/>
      <c r="E297" s="20"/>
      <c r="F297" s="20"/>
      <c r="G297" s="20"/>
      <c r="H297" s="20"/>
    </row>
    <row r="298" spans="2:8" x14ac:dyDescent="0.2">
      <c r="B298" s="22"/>
      <c r="C298" s="29"/>
      <c r="D298" s="19"/>
      <c r="E298" s="20"/>
      <c r="F298" s="20"/>
      <c r="G298" s="20"/>
      <c r="H298" s="20"/>
    </row>
    <row r="299" spans="2:8" x14ac:dyDescent="0.2">
      <c r="B299" s="17"/>
      <c r="C299" s="22"/>
      <c r="D299" s="19"/>
      <c r="E299" s="20"/>
      <c r="F299" s="20"/>
      <c r="G299" s="20"/>
      <c r="H299" s="20"/>
    </row>
    <row r="300" spans="2:8" x14ac:dyDescent="0.2">
      <c r="B300" s="22"/>
      <c r="C300" s="22"/>
      <c r="D300" s="19"/>
      <c r="E300" s="20"/>
      <c r="F300" s="20"/>
      <c r="G300" s="20"/>
      <c r="H300" s="20"/>
    </row>
    <row r="301" spans="2:8" x14ac:dyDescent="0.2">
      <c r="B301" s="22"/>
      <c r="C301" s="22"/>
      <c r="D301" s="19"/>
      <c r="E301" s="20"/>
      <c r="F301" s="20"/>
      <c r="G301" s="20"/>
      <c r="H301" s="20"/>
    </row>
    <row r="302" spans="2:8" x14ac:dyDescent="0.2">
      <c r="B302" s="22"/>
      <c r="C302" s="29"/>
      <c r="D302" s="19"/>
      <c r="E302" s="20"/>
      <c r="F302" s="20"/>
      <c r="G302" s="20"/>
      <c r="H302" s="20"/>
    </row>
    <row r="303" spans="2:8" x14ac:dyDescent="0.2">
      <c r="B303" s="17"/>
      <c r="C303" s="22"/>
      <c r="D303" s="19"/>
      <c r="E303" s="20"/>
      <c r="F303" s="20"/>
      <c r="G303" s="20"/>
      <c r="H303" s="20"/>
    </row>
    <row r="304" spans="2:8" x14ac:dyDescent="0.2">
      <c r="B304" s="22"/>
      <c r="C304" s="29"/>
      <c r="D304" s="19"/>
      <c r="E304" s="20"/>
      <c r="F304" s="20"/>
      <c r="G304" s="20"/>
      <c r="H304" s="20"/>
    </row>
    <row r="305" spans="2:8" x14ac:dyDescent="0.2">
      <c r="B305" s="17"/>
      <c r="C305" s="22"/>
      <c r="D305" s="19"/>
      <c r="E305" s="20"/>
      <c r="F305" s="20"/>
      <c r="G305" s="20"/>
      <c r="H305" s="20"/>
    </row>
    <row r="306" spans="2:8" x14ac:dyDescent="0.2">
      <c r="B306" s="22"/>
      <c r="C306" s="29"/>
      <c r="D306" s="19"/>
      <c r="E306" s="20"/>
      <c r="F306" s="20"/>
      <c r="G306" s="20"/>
      <c r="H306" s="20"/>
    </row>
    <row r="307" spans="2:8" x14ac:dyDescent="0.2">
      <c r="B307" s="17"/>
      <c r="C307" s="22"/>
      <c r="D307" s="19"/>
      <c r="E307" s="20"/>
      <c r="F307" s="20"/>
      <c r="G307" s="20"/>
      <c r="H307" s="20"/>
    </row>
    <row r="308" spans="2:8" x14ac:dyDescent="0.2">
      <c r="B308" s="22"/>
      <c r="C308" s="22"/>
      <c r="D308" s="19"/>
      <c r="E308" s="20"/>
      <c r="F308" s="20"/>
      <c r="G308" s="20"/>
      <c r="H308" s="20"/>
    </row>
    <row r="309" spans="2:8" x14ac:dyDescent="0.2">
      <c r="B309" s="22"/>
      <c r="C309" s="29"/>
      <c r="D309" s="19"/>
      <c r="E309" s="20"/>
      <c r="F309" s="20"/>
      <c r="G309" s="20"/>
      <c r="H309" s="20"/>
    </row>
    <row r="310" spans="2:8" x14ac:dyDescent="0.2">
      <c r="B310" s="17"/>
      <c r="C310" s="22"/>
      <c r="D310" s="19"/>
      <c r="E310" s="20"/>
      <c r="F310" s="20"/>
      <c r="G310" s="20"/>
      <c r="H310" s="20"/>
    </row>
    <row r="311" spans="2:8" x14ac:dyDescent="0.2">
      <c r="B311" s="22"/>
      <c r="C311" s="22"/>
      <c r="D311" s="19"/>
      <c r="E311" s="20"/>
      <c r="F311" s="20"/>
      <c r="G311" s="20"/>
      <c r="H311" s="20"/>
    </row>
    <row r="312" spans="2:8" x14ac:dyDescent="0.2">
      <c r="B312" s="22"/>
      <c r="C312" s="22"/>
      <c r="D312" s="19"/>
      <c r="E312" s="20"/>
      <c r="F312" s="20"/>
      <c r="G312" s="20"/>
      <c r="H312" s="20"/>
    </row>
    <row r="313" spans="2:8" x14ac:dyDescent="0.2">
      <c r="B313" s="22"/>
      <c r="C313" s="29"/>
      <c r="D313" s="19"/>
      <c r="E313" s="20"/>
      <c r="F313" s="20"/>
      <c r="G313" s="20"/>
      <c r="H313" s="20"/>
    </row>
    <row r="314" spans="2:8" x14ac:dyDescent="0.2">
      <c r="B314" s="17"/>
      <c r="C314" s="22"/>
      <c r="D314" s="19"/>
      <c r="E314" s="20"/>
      <c r="F314" s="20"/>
      <c r="G314" s="20"/>
      <c r="H314" s="20"/>
    </row>
    <row r="315" spans="2:8" x14ac:dyDescent="0.2">
      <c r="B315" s="22"/>
      <c r="C315" s="29"/>
      <c r="D315" s="19"/>
      <c r="E315" s="20"/>
      <c r="F315" s="20"/>
      <c r="G315" s="20"/>
      <c r="H315" s="20"/>
    </row>
    <row r="316" spans="2:8" x14ac:dyDescent="0.2">
      <c r="B316" s="17"/>
      <c r="C316" s="22"/>
      <c r="D316" s="19"/>
      <c r="E316" s="20"/>
      <c r="F316" s="20"/>
      <c r="G316" s="20"/>
      <c r="H316" s="20"/>
    </row>
    <row r="317" spans="2:8" x14ac:dyDescent="0.2">
      <c r="B317" s="22"/>
      <c r="C317" s="29"/>
      <c r="D317" s="19"/>
      <c r="E317" s="20"/>
      <c r="F317" s="20"/>
      <c r="G317" s="20"/>
      <c r="H317" s="20"/>
    </row>
    <row r="318" spans="2:8" x14ac:dyDescent="0.2">
      <c r="B318" s="17"/>
      <c r="C318" s="22"/>
      <c r="D318" s="19"/>
      <c r="E318" s="20"/>
      <c r="F318" s="20"/>
      <c r="G318" s="20"/>
      <c r="H318" s="20"/>
    </row>
    <row r="319" spans="2:8" x14ac:dyDescent="0.2">
      <c r="B319" s="22"/>
      <c r="C319" s="22"/>
      <c r="D319" s="19"/>
      <c r="E319" s="20"/>
      <c r="F319" s="20"/>
      <c r="G319" s="20"/>
      <c r="H319" s="20"/>
    </row>
    <row r="320" spans="2:8" x14ac:dyDescent="0.2">
      <c r="B320" s="22"/>
      <c r="C320" s="29"/>
      <c r="D320" s="19"/>
      <c r="E320" s="20"/>
      <c r="F320" s="20"/>
      <c r="G320" s="20"/>
      <c r="H320" s="20"/>
    </row>
    <row r="321" spans="2:8" x14ac:dyDescent="0.2">
      <c r="B321" s="17"/>
      <c r="C321" s="22"/>
      <c r="D321" s="19"/>
      <c r="E321" s="20"/>
      <c r="F321" s="20"/>
      <c r="G321" s="20"/>
      <c r="H321" s="20"/>
    </row>
    <row r="322" spans="2:8" x14ac:dyDescent="0.2">
      <c r="B322" s="22"/>
      <c r="C322" s="22"/>
      <c r="D322" s="19"/>
      <c r="E322" s="20"/>
      <c r="F322" s="20"/>
      <c r="G322" s="20"/>
      <c r="H322" s="20"/>
    </row>
    <row r="323" spans="2:8" x14ac:dyDescent="0.2">
      <c r="B323" s="22"/>
      <c r="C323" s="29"/>
      <c r="D323" s="19"/>
      <c r="E323" s="20"/>
      <c r="F323" s="20"/>
      <c r="G323" s="20"/>
      <c r="H323" s="20"/>
    </row>
    <row r="324" spans="2:8" x14ac:dyDescent="0.2">
      <c r="B324" s="17"/>
      <c r="C324" s="22"/>
      <c r="D324" s="19"/>
      <c r="E324" s="20"/>
      <c r="F324" s="20"/>
      <c r="G324" s="20"/>
      <c r="H324" s="20"/>
    </row>
    <row r="325" spans="2:8" x14ac:dyDescent="0.2">
      <c r="B325" s="22"/>
      <c r="C325" s="29"/>
      <c r="D325" s="19"/>
      <c r="E325" s="20"/>
      <c r="F325" s="20"/>
      <c r="G325" s="20"/>
      <c r="H325" s="20"/>
    </row>
    <row r="326" spans="2:8" x14ac:dyDescent="0.2">
      <c r="B326" s="17"/>
      <c r="C326" s="22"/>
      <c r="D326" s="19"/>
      <c r="E326" s="20"/>
      <c r="F326" s="20"/>
      <c r="G326" s="20"/>
      <c r="H326" s="20"/>
    </row>
    <row r="327" spans="2:8" x14ac:dyDescent="0.2">
      <c r="B327" s="22"/>
      <c r="C327" s="29"/>
      <c r="D327" s="19"/>
      <c r="E327" s="20"/>
      <c r="F327" s="20"/>
      <c r="G327" s="20"/>
      <c r="H327" s="20"/>
    </row>
    <row r="328" spans="2:8" x14ac:dyDescent="0.2">
      <c r="B328" s="17"/>
      <c r="C328" s="22"/>
      <c r="D328" s="19"/>
      <c r="E328" s="20"/>
      <c r="F328" s="20"/>
      <c r="G328" s="20"/>
      <c r="H328" s="20"/>
    </row>
    <row r="329" spans="2:8" x14ac:dyDescent="0.2">
      <c r="B329" s="22"/>
      <c r="C329" s="29"/>
      <c r="D329" s="19"/>
      <c r="E329" s="20"/>
      <c r="F329" s="20"/>
      <c r="G329" s="20"/>
      <c r="H329" s="20"/>
    </row>
    <row r="330" spans="2:8" x14ac:dyDescent="0.2">
      <c r="B330" s="17"/>
      <c r="C330" s="22"/>
      <c r="D330" s="19"/>
      <c r="E330" s="20"/>
      <c r="F330" s="20"/>
      <c r="G330" s="20"/>
      <c r="H330" s="20"/>
    </row>
    <row r="331" spans="2:8" x14ac:dyDescent="0.2">
      <c r="B331" s="22"/>
      <c r="C331" s="29"/>
      <c r="D331" s="19"/>
      <c r="E331" s="20"/>
      <c r="F331" s="20"/>
      <c r="G331" s="20"/>
      <c r="H331" s="20"/>
    </row>
    <row r="332" spans="2:8" x14ac:dyDescent="0.2">
      <c r="B332" s="17"/>
      <c r="C332" s="22"/>
      <c r="D332" s="19"/>
      <c r="E332" s="20"/>
      <c r="F332" s="20"/>
      <c r="G332" s="20"/>
      <c r="H332" s="20"/>
    </row>
    <row r="333" spans="2:8" x14ac:dyDescent="0.2">
      <c r="B333" s="22"/>
      <c r="C333" s="22"/>
      <c r="D333" s="19"/>
      <c r="E333" s="20"/>
      <c r="F333" s="20"/>
      <c r="G333" s="20"/>
      <c r="H333" s="20"/>
    </row>
    <row r="334" spans="2:8" x14ac:dyDescent="0.2">
      <c r="B334" s="22"/>
      <c r="C334" s="29"/>
      <c r="D334" s="19"/>
      <c r="E334" s="20"/>
      <c r="F334" s="20"/>
      <c r="G334" s="20"/>
      <c r="H334" s="20"/>
    </row>
    <row r="335" spans="2:8" x14ac:dyDescent="0.2">
      <c r="B335" s="17"/>
      <c r="C335" s="22"/>
      <c r="D335" s="19"/>
      <c r="E335" s="20"/>
      <c r="F335" s="20"/>
      <c r="G335" s="20"/>
      <c r="H335" s="20"/>
    </row>
    <row r="336" spans="2:8" x14ac:dyDescent="0.2">
      <c r="B336" s="22"/>
      <c r="C336" s="29"/>
      <c r="D336" s="19"/>
      <c r="E336" s="20"/>
      <c r="F336" s="20"/>
      <c r="G336" s="20"/>
      <c r="H336" s="20"/>
    </row>
    <row r="337" spans="2:8" x14ac:dyDescent="0.2">
      <c r="B337" s="17"/>
      <c r="C337" s="22"/>
      <c r="D337" s="19"/>
      <c r="E337" s="20"/>
      <c r="F337" s="20"/>
      <c r="G337" s="20"/>
      <c r="H337" s="20"/>
    </row>
    <row r="338" spans="2:8" x14ac:dyDescent="0.2">
      <c r="B338" s="22"/>
      <c r="C338" s="22"/>
      <c r="D338" s="25"/>
      <c r="E338" s="26"/>
      <c r="F338" s="26"/>
      <c r="G338" s="26"/>
      <c r="H338" s="26"/>
    </row>
    <row r="339" spans="2:8" x14ac:dyDescent="0.2">
      <c r="B339" s="24"/>
      <c r="C339" s="30"/>
    </row>
    <row r="340" spans="2:8" x14ac:dyDescent="0.2">
      <c r="B340" s="27"/>
      <c r="C340" s="29"/>
      <c r="D340" s="19"/>
      <c r="E340" s="20"/>
      <c r="F340" s="20"/>
      <c r="G340" s="20"/>
      <c r="H340" s="20"/>
    </row>
    <row r="341" spans="2:8" x14ac:dyDescent="0.2">
      <c r="B341" s="17"/>
      <c r="C341" s="22"/>
      <c r="D341" s="19"/>
      <c r="E341" s="20"/>
      <c r="F341" s="20"/>
      <c r="G341" s="20"/>
      <c r="H341" s="20"/>
    </row>
    <row r="342" spans="2:8" x14ac:dyDescent="0.2">
      <c r="B342" s="22"/>
      <c r="C342" s="29"/>
      <c r="D342" s="19"/>
      <c r="E342" s="20"/>
      <c r="F342" s="20"/>
      <c r="G342" s="20"/>
      <c r="H342" s="20"/>
    </row>
    <row r="343" spans="2:8" x14ac:dyDescent="0.2">
      <c r="B343" s="17"/>
      <c r="C343" s="22"/>
      <c r="D343" s="19"/>
      <c r="E343" s="20"/>
      <c r="F343" s="20"/>
      <c r="G343" s="20"/>
      <c r="H343" s="20"/>
    </row>
    <row r="344" spans="2:8" x14ac:dyDescent="0.2">
      <c r="B344" s="22"/>
      <c r="C344" s="22"/>
      <c r="D344" s="19"/>
      <c r="E344" s="20"/>
      <c r="F344" s="20"/>
      <c r="G344" s="20"/>
      <c r="H344" s="20"/>
    </row>
    <row r="345" spans="2:8" x14ac:dyDescent="0.2">
      <c r="B345" s="22"/>
      <c r="C345" s="22"/>
      <c r="D345" s="19"/>
      <c r="E345" s="20"/>
      <c r="F345" s="20"/>
      <c r="G345" s="20"/>
      <c r="H345" s="20"/>
    </row>
    <row r="346" spans="2:8" x14ac:dyDescent="0.2">
      <c r="B346" s="22"/>
      <c r="C346" s="22"/>
      <c r="D346" s="19"/>
      <c r="E346" s="20"/>
      <c r="F346" s="20"/>
      <c r="G346" s="20"/>
      <c r="H346" s="20"/>
    </row>
    <row r="347" spans="2:8" x14ac:dyDescent="0.2">
      <c r="B347" s="22"/>
      <c r="C347" s="29"/>
      <c r="D347" s="19"/>
      <c r="E347" s="20"/>
      <c r="F347" s="20"/>
      <c r="G347" s="20"/>
      <c r="H347" s="20"/>
    </row>
    <row r="348" spans="2:8" x14ac:dyDescent="0.2">
      <c r="B348" s="17"/>
      <c r="C348" s="22"/>
      <c r="D348" s="19"/>
      <c r="E348" s="20"/>
      <c r="F348" s="20"/>
      <c r="G348" s="20"/>
      <c r="H348" s="20"/>
    </row>
    <row r="349" spans="2:8" x14ac:dyDescent="0.2">
      <c r="B349" s="22"/>
      <c r="C349" s="22"/>
      <c r="D349" s="19"/>
      <c r="E349" s="20"/>
      <c r="F349" s="20"/>
      <c r="G349" s="20"/>
      <c r="H349" s="20"/>
    </row>
    <row r="350" spans="2:8" x14ac:dyDescent="0.2">
      <c r="B350" s="22"/>
      <c r="C350" s="29"/>
      <c r="D350" s="19"/>
      <c r="E350" s="20"/>
      <c r="F350" s="20"/>
      <c r="G350" s="20"/>
      <c r="H350" s="20"/>
    </row>
    <row r="351" spans="2:8" x14ac:dyDescent="0.2">
      <c r="B351" s="17"/>
      <c r="C351" s="22"/>
      <c r="D351" s="19"/>
      <c r="E351" s="20"/>
      <c r="F351" s="20"/>
      <c r="G351" s="20"/>
      <c r="H351" s="20"/>
    </row>
    <row r="352" spans="2:8" x14ac:dyDescent="0.2">
      <c r="B352" s="22"/>
      <c r="C352" s="29"/>
      <c r="D352" s="19"/>
      <c r="E352" s="20"/>
      <c r="F352" s="20"/>
      <c r="G352" s="20"/>
      <c r="H352" s="20"/>
    </row>
    <row r="353" spans="2:8" x14ac:dyDescent="0.2">
      <c r="B353" s="17"/>
      <c r="C353" s="22"/>
      <c r="D353" s="19"/>
      <c r="E353" s="20"/>
      <c r="F353" s="20"/>
      <c r="G353" s="20"/>
      <c r="H353" s="20"/>
    </row>
    <row r="354" spans="2:8" x14ac:dyDescent="0.2">
      <c r="B354" s="22"/>
      <c r="C354" s="29"/>
      <c r="D354" s="19"/>
      <c r="E354" s="20"/>
      <c r="F354" s="20"/>
      <c r="G354" s="20"/>
      <c r="H354" s="20"/>
    </row>
    <row r="355" spans="2:8" x14ac:dyDescent="0.2">
      <c r="B355" s="17"/>
      <c r="C355" s="22"/>
      <c r="D355" s="19"/>
      <c r="E355" s="20"/>
      <c r="F355" s="20"/>
      <c r="G355" s="20"/>
      <c r="H355" s="20"/>
    </row>
    <row r="356" spans="2:8" x14ac:dyDescent="0.2">
      <c r="B356" s="22"/>
      <c r="C356" s="29"/>
      <c r="D356" s="19"/>
      <c r="E356" s="20"/>
      <c r="F356" s="20"/>
      <c r="G356" s="20"/>
      <c r="H356" s="20"/>
    </row>
    <row r="357" spans="2:8" x14ac:dyDescent="0.2">
      <c r="B357" s="17"/>
      <c r="C357" s="22"/>
      <c r="D357" s="19"/>
      <c r="E357" s="20"/>
      <c r="F357" s="20"/>
      <c r="G357" s="20"/>
      <c r="H357" s="20"/>
    </row>
    <row r="358" spans="2:8" x14ac:dyDescent="0.2">
      <c r="B358" s="22"/>
      <c r="C358" s="29"/>
      <c r="D358" s="19"/>
      <c r="E358" s="20"/>
      <c r="F358" s="20"/>
      <c r="G358" s="20"/>
      <c r="H358" s="20"/>
    </row>
    <row r="359" spans="2:8" x14ac:dyDescent="0.2">
      <c r="B359" s="17"/>
      <c r="C359" s="22"/>
      <c r="D359" s="19"/>
      <c r="E359" s="20"/>
      <c r="F359" s="20"/>
      <c r="G359" s="20"/>
      <c r="H359" s="20"/>
    </row>
    <row r="360" spans="2:8" x14ac:dyDescent="0.2">
      <c r="B360" s="22"/>
      <c r="C360" s="29"/>
      <c r="D360" s="19"/>
      <c r="E360" s="20"/>
      <c r="F360" s="20"/>
      <c r="G360" s="20"/>
      <c r="H360" s="20"/>
    </row>
    <row r="361" spans="2:8" x14ac:dyDescent="0.2">
      <c r="B361" s="17"/>
      <c r="C361" s="22"/>
      <c r="D361" s="19"/>
      <c r="E361" s="20"/>
      <c r="F361" s="20"/>
      <c r="G361" s="20"/>
      <c r="H361" s="20"/>
    </row>
    <row r="362" spans="2:8" x14ac:dyDescent="0.2">
      <c r="B362" s="22"/>
      <c r="C362" s="22"/>
      <c r="D362" s="19"/>
      <c r="E362" s="20"/>
      <c r="F362" s="20"/>
      <c r="G362" s="20"/>
      <c r="H362" s="20"/>
    </row>
    <row r="363" spans="2:8" x14ac:dyDescent="0.2">
      <c r="B363" s="22"/>
      <c r="C363" s="29"/>
      <c r="D363" s="19"/>
      <c r="E363" s="20"/>
      <c r="F363" s="20"/>
      <c r="G363" s="20"/>
      <c r="H363" s="20"/>
    </row>
    <row r="364" spans="2:8" x14ac:dyDescent="0.2">
      <c r="B364" s="17"/>
      <c r="C364" s="22"/>
      <c r="D364" s="19"/>
      <c r="E364" s="20"/>
      <c r="F364" s="20"/>
      <c r="G364" s="20"/>
      <c r="H364" s="20"/>
    </row>
    <row r="365" spans="2:8" x14ac:dyDescent="0.2">
      <c r="B365" s="22"/>
      <c r="C365" s="29"/>
      <c r="D365" s="19"/>
      <c r="E365" s="20"/>
      <c r="F365" s="20"/>
      <c r="G365" s="20"/>
      <c r="H365" s="20"/>
    </row>
    <row r="366" spans="2:8" x14ac:dyDescent="0.2">
      <c r="B366" s="17"/>
      <c r="C366" s="22"/>
      <c r="D366" s="19"/>
      <c r="E366" s="20"/>
      <c r="F366" s="20"/>
      <c r="G366" s="20"/>
      <c r="H366" s="20"/>
    </row>
    <row r="367" spans="2:8" x14ac:dyDescent="0.2">
      <c r="B367" s="22"/>
      <c r="C367" s="29"/>
      <c r="D367" s="19"/>
      <c r="E367" s="20"/>
      <c r="F367" s="20"/>
      <c r="G367" s="20"/>
      <c r="H367" s="20"/>
    </row>
    <row r="368" spans="2:8" x14ac:dyDescent="0.2">
      <c r="B368" s="17"/>
      <c r="C368" s="22"/>
      <c r="D368" s="19"/>
      <c r="E368" s="20"/>
      <c r="F368" s="20"/>
      <c r="G368" s="20"/>
      <c r="H368" s="20"/>
    </row>
    <row r="369" spans="2:8" x14ac:dyDescent="0.2">
      <c r="B369" s="22"/>
      <c r="C369" s="29"/>
      <c r="D369" s="19"/>
      <c r="E369" s="20"/>
      <c r="F369" s="20"/>
      <c r="G369" s="20"/>
      <c r="H369" s="20"/>
    </row>
    <row r="370" spans="2:8" x14ac:dyDescent="0.2">
      <c r="B370" s="17"/>
      <c r="C370" s="22"/>
      <c r="D370" s="19"/>
      <c r="E370" s="20"/>
      <c r="F370" s="20"/>
      <c r="G370" s="20"/>
      <c r="H370" s="20"/>
    </row>
    <row r="371" spans="2:8" x14ac:dyDescent="0.2">
      <c r="B371" s="22"/>
      <c r="C371" s="29"/>
      <c r="D371" s="19"/>
      <c r="E371" s="20"/>
      <c r="F371" s="20"/>
      <c r="G371" s="20"/>
      <c r="H371" s="20"/>
    </row>
    <row r="372" spans="2:8" x14ac:dyDescent="0.2">
      <c r="B372" s="17"/>
      <c r="C372" s="22"/>
      <c r="D372" s="19"/>
      <c r="E372" s="20"/>
      <c r="F372" s="20"/>
      <c r="G372" s="20"/>
      <c r="H372" s="20"/>
    </row>
    <row r="373" spans="2:8" x14ac:dyDescent="0.2">
      <c r="B373" s="22"/>
      <c r="C373" s="29"/>
      <c r="D373" s="19"/>
      <c r="E373" s="20"/>
      <c r="F373" s="20"/>
      <c r="G373" s="20"/>
      <c r="H373" s="20"/>
    </row>
    <row r="374" spans="2:8" x14ac:dyDescent="0.2">
      <c r="B374" s="17"/>
      <c r="C374" s="22"/>
      <c r="D374" s="19"/>
      <c r="E374" s="20"/>
      <c r="F374" s="20"/>
      <c r="G374" s="20"/>
      <c r="H374" s="20"/>
    </row>
    <row r="375" spans="2:8" x14ac:dyDescent="0.2">
      <c r="B375" s="22"/>
      <c r="C375" s="29"/>
      <c r="D375" s="19"/>
      <c r="E375" s="20"/>
      <c r="F375" s="20"/>
      <c r="G375" s="20"/>
      <c r="H375" s="20"/>
    </row>
    <row r="376" spans="2:8" x14ac:dyDescent="0.2">
      <c r="B376" s="17"/>
      <c r="C376" s="22"/>
      <c r="D376" s="19"/>
      <c r="E376" s="20"/>
      <c r="F376" s="20"/>
      <c r="G376" s="20"/>
      <c r="H376" s="20"/>
    </row>
    <row r="377" spans="2:8" x14ac:dyDescent="0.2">
      <c r="B377" s="22"/>
      <c r="C377" s="29"/>
      <c r="D377" s="19"/>
      <c r="E377" s="20"/>
      <c r="F377" s="20"/>
      <c r="G377" s="20"/>
      <c r="H377" s="20"/>
    </row>
    <row r="378" spans="2:8" x14ac:dyDescent="0.2">
      <c r="B378" s="17"/>
      <c r="C378" s="22"/>
      <c r="D378" s="19"/>
      <c r="E378" s="20"/>
      <c r="F378" s="20"/>
      <c r="G378" s="20"/>
      <c r="H378" s="20"/>
    </row>
    <row r="379" spans="2:8" x14ac:dyDescent="0.2">
      <c r="B379" s="22"/>
      <c r="C379" s="29"/>
      <c r="D379" s="19"/>
      <c r="E379" s="20"/>
      <c r="F379" s="20"/>
      <c r="G379" s="20"/>
      <c r="H379" s="20"/>
    </row>
    <row r="380" spans="2:8" x14ac:dyDescent="0.2">
      <c r="B380" s="17"/>
      <c r="C380" s="22"/>
      <c r="D380" s="19"/>
      <c r="E380" s="20"/>
      <c r="F380" s="20"/>
      <c r="G380" s="20"/>
      <c r="H380" s="20"/>
    </row>
    <row r="381" spans="2:8" x14ac:dyDescent="0.2">
      <c r="B381" s="22"/>
      <c r="C381" s="22"/>
      <c r="D381" s="19"/>
      <c r="E381" s="20"/>
      <c r="F381" s="20"/>
      <c r="G381" s="20"/>
      <c r="H381" s="20"/>
    </row>
    <row r="382" spans="2:8" x14ac:dyDescent="0.2">
      <c r="B382" s="22"/>
      <c r="C382" s="29"/>
      <c r="D382" s="19"/>
      <c r="E382" s="20"/>
      <c r="F382" s="20"/>
      <c r="G382" s="20"/>
      <c r="H382" s="20"/>
    </row>
    <row r="383" spans="2:8" x14ac:dyDescent="0.2">
      <c r="B383" s="17"/>
      <c r="C383" s="22"/>
      <c r="D383" s="19"/>
      <c r="E383" s="20"/>
      <c r="F383" s="20"/>
      <c r="G383" s="20"/>
      <c r="H383" s="20"/>
    </row>
    <row r="384" spans="2:8" x14ac:dyDescent="0.2">
      <c r="B384" s="22"/>
      <c r="C384" s="22"/>
      <c r="D384" s="19"/>
      <c r="E384" s="20"/>
      <c r="F384" s="20"/>
      <c r="G384" s="20"/>
      <c r="H384" s="20"/>
    </row>
    <row r="385" spans="2:8" x14ac:dyDescent="0.2">
      <c r="B385" s="22"/>
      <c r="C385" s="29"/>
      <c r="D385" s="19"/>
      <c r="E385" s="20"/>
      <c r="F385" s="20"/>
      <c r="G385" s="20"/>
      <c r="H385" s="20"/>
    </row>
    <row r="386" spans="2:8" x14ac:dyDescent="0.2">
      <c r="B386" s="17"/>
      <c r="C386" s="22"/>
      <c r="D386" s="19"/>
      <c r="E386" s="20"/>
      <c r="F386" s="20"/>
      <c r="G386" s="20"/>
      <c r="H386" s="20"/>
    </row>
    <row r="387" spans="2:8" x14ac:dyDescent="0.2">
      <c r="B387" s="22"/>
      <c r="C387" s="22"/>
      <c r="D387" s="25"/>
      <c r="E387" s="26"/>
      <c r="F387" s="26"/>
      <c r="G387" s="26"/>
      <c r="H387" s="26"/>
    </row>
    <row r="388" spans="2:8" x14ac:dyDescent="0.2">
      <c r="B388" s="24"/>
      <c r="C388" s="30"/>
    </row>
    <row r="389" spans="2:8" x14ac:dyDescent="0.2">
      <c r="B389" s="27"/>
      <c r="C389" s="29"/>
      <c r="D389" s="19"/>
      <c r="E389" s="20"/>
      <c r="F389" s="20"/>
      <c r="G389" s="20"/>
      <c r="H389" s="20"/>
    </row>
    <row r="390" spans="2:8" x14ac:dyDescent="0.2">
      <c r="B390" s="17"/>
      <c r="C390" s="22"/>
      <c r="D390" s="19"/>
      <c r="E390" s="20"/>
      <c r="F390" s="20"/>
      <c r="G390" s="20"/>
      <c r="H390" s="20"/>
    </row>
    <row r="391" spans="2:8" x14ac:dyDescent="0.2">
      <c r="B391" s="22"/>
      <c r="C391" s="22"/>
      <c r="D391" s="19"/>
      <c r="E391" s="20"/>
      <c r="F391" s="20"/>
      <c r="G391" s="20"/>
      <c r="H391" s="20"/>
    </row>
    <row r="392" spans="2:8" x14ac:dyDescent="0.2">
      <c r="B392" s="22"/>
      <c r="C392" s="29"/>
      <c r="D392" s="19"/>
      <c r="E392" s="20"/>
      <c r="F392" s="20"/>
      <c r="G392" s="20"/>
      <c r="H392" s="20"/>
    </row>
    <row r="393" spans="2:8" x14ac:dyDescent="0.2">
      <c r="B393" s="17"/>
      <c r="C393" s="22"/>
      <c r="D393" s="19"/>
      <c r="E393" s="20"/>
      <c r="F393" s="20"/>
      <c r="G393" s="20"/>
      <c r="H393" s="20"/>
    </row>
    <row r="394" spans="2:8" x14ac:dyDescent="0.2">
      <c r="B394" s="22"/>
      <c r="C394" s="29"/>
      <c r="D394" s="19"/>
      <c r="E394" s="20"/>
      <c r="F394" s="20"/>
      <c r="G394" s="20"/>
      <c r="H394" s="20"/>
    </row>
    <row r="395" spans="2:8" x14ac:dyDescent="0.2">
      <c r="B395" s="17"/>
      <c r="C395" s="22"/>
      <c r="D395" s="19"/>
      <c r="E395" s="20"/>
      <c r="F395" s="20"/>
      <c r="G395" s="20"/>
      <c r="H395" s="20"/>
    </row>
    <row r="396" spans="2:8" x14ac:dyDescent="0.2">
      <c r="B396" s="22"/>
      <c r="C396" s="29"/>
      <c r="D396" s="19"/>
      <c r="E396" s="20"/>
      <c r="F396" s="20"/>
      <c r="G396" s="20"/>
      <c r="H396" s="20"/>
    </row>
    <row r="397" spans="2:8" x14ac:dyDescent="0.2">
      <c r="B397" s="17"/>
      <c r="C397" s="22"/>
      <c r="D397" s="19"/>
      <c r="E397" s="20"/>
      <c r="F397" s="20"/>
      <c r="G397" s="20"/>
      <c r="H397" s="20"/>
    </row>
    <row r="398" spans="2:8" x14ac:dyDescent="0.2">
      <c r="B398" s="22"/>
      <c r="C398" s="29"/>
      <c r="D398" s="19"/>
      <c r="E398" s="20"/>
      <c r="F398" s="20"/>
      <c r="G398" s="20"/>
      <c r="H398" s="20"/>
    </row>
    <row r="399" spans="2:8" x14ac:dyDescent="0.2">
      <c r="B399" s="17"/>
      <c r="C399" s="22"/>
      <c r="D399" s="19"/>
      <c r="E399" s="20"/>
      <c r="F399" s="20"/>
      <c r="G399" s="20"/>
      <c r="H399" s="20"/>
    </row>
    <row r="400" spans="2:8" x14ac:dyDescent="0.2">
      <c r="B400" s="22"/>
      <c r="C400" s="22"/>
      <c r="D400" s="19"/>
      <c r="E400" s="20"/>
      <c r="F400" s="20"/>
      <c r="G400" s="20"/>
      <c r="H400" s="20"/>
    </row>
    <row r="401" spans="2:8" x14ac:dyDescent="0.2">
      <c r="B401" s="22"/>
      <c r="C401" s="29"/>
      <c r="D401" s="19"/>
      <c r="E401" s="20"/>
      <c r="F401" s="20"/>
      <c r="G401" s="20"/>
      <c r="H401" s="20"/>
    </row>
    <row r="402" spans="2:8" x14ac:dyDescent="0.2">
      <c r="B402" s="17"/>
      <c r="C402" s="22"/>
      <c r="D402" s="19"/>
      <c r="E402" s="20"/>
      <c r="F402" s="20"/>
      <c r="G402" s="20"/>
      <c r="H402" s="20"/>
    </row>
    <row r="403" spans="2:8" x14ac:dyDescent="0.2">
      <c r="B403" s="22"/>
      <c r="C403" s="29"/>
      <c r="D403" s="19"/>
      <c r="E403" s="20"/>
      <c r="F403" s="20"/>
      <c r="G403" s="20"/>
      <c r="H403" s="20"/>
    </row>
    <row r="404" spans="2:8" x14ac:dyDescent="0.2">
      <c r="B404" s="17"/>
      <c r="C404" s="22"/>
      <c r="D404" s="19"/>
      <c r="E404" s="20"/>
      <c r="F404" s="20"/>
      <c r="G404" s="20"/>
      <c r="H404" s="20"/>
    </row>
    <row r="405" spans="2:8" x14ac:dyDescent="0.2">
      <c r="B405" s="22"/>
      <c r="C405" s="29"/>
      <c r="D405" s="19"/>
      <c r="E405" s="20"/>
      <c r="F405" s="20"/>
      <c r="G405" s="20"/>
      <c r="H405" s="20"/>
    </row>
    <row r="406" spans="2:8" x14ac:dyDescent="0.2">
      <c r="B406" s="17"/>
      <c r="C406" s="22"/>
      <c r="D406" s="19"/>
      <c r="E406" s="20"/>
      <c r="F406" s="20"/>
      <c r="G406" s="20"/>
      <c r="H406" s="20"/>
    </row>
    <row r="407" spans="2:8" x14ac:dyDescent="0.2">
      <c r="B407" s="22"/>
      <c r="C407" s="29"/>
      <c r="D407" s="19"/>
      <c r="E407" s="20"/>
      <c r="F407" s="20"/>
      <c r="G407" s="20"/>
      <c r="H407" s="20"/>
    </row>
    <row r="408" spans="2:8" x14ac:dyDescent="0.2">
      <c r="B408" s="17"/>
      <c r="C408" s="22"/>
      <c r="D408" s="19"/>
      <c r="E408" s="20"/>
      <c r="F408" s="20"/>
      <c r="G408" s="20"/>
      <c r="H408" s="20"/>
    </row>
    <row r="409" spans="2:8" x14ac:dyDescent="0.2">
      <c r="B409" s="22"/>
      <c r="C409" s="29"/>
      <c r="D409" s="19"/>
      <c r="E409" s="20"/>
      <c r="F409" s="20"/>
      <c r="G409" s="20"/>
      <c r="H409" s="20"/>
    </row>
    <row r="410" spans="2:8" x14ac:dyDescent="0.2">
      <c r="B410" s="17"/>
      <c r="C410" s="22"/>
      <c r="D410" s="19"/>
      <c r="E410" s="20"/>
      <c r="F410" s="20"/>
      <c r="G410" s="20"/>
      <c r="H410" s="20"/>
    </row>
    <row r="411" spans="2:8" x14ac:dyDescent="0.2">
      <c r="B411" s="22"/>
      <c r="C411" s="29"/>
      <c r="D411" s="19"/>
      <c r="E411" s="20"/>
      <c r="F411" s="20"/>
      <c r="G411" s="20"/>
      <c r="H411" s="20"/>
    </row>
    <row r="412" spans="2:8" x14ac:dyDescent="0.2">
      <c r="B412" s="17"/>
      <c r="C412" s="22"/>
      <c r="D412" s="19"/>
      <c r="E412" s="20"/>
      <c r="F412" s="20"/>
      <c r="G412" s="20"/>
      <c r="H412" s="20"/>
    </row>
    <row r="413" spans="2:8" x14ac:dyDescent="0.2">
      <c r="B413" s="22"/>
      <c r="C413" s="29"/>
      <c r="D413" s="19"/>
      <c r="E413" s="20"/>
      <c r="F413" s="20"/>
      <c r="G413" s="20"/>
      <c r="H413" s="20"/>
    </row>
    <row r="414" spans="2:8" x14ac:dyDescent="0.2">
      <c r="B414" s="17"/>
      <c r="C414" s="22"/>
      <c r="D414" s="19"/>
      <c r="E414" s="20"/>
      <c r="F414" s="20"/>
      <c r="G414" s="20"/>
      <c r="H414" s="20"/>
    </row>
    <row r="415" spans="2:8" x14ac:dyDescent="0.2">
      <c r="B415" s="22"/>
      <c r="C415" s="22"/>
      <c r="D415" s="19"/>
      <c r="E415" s="20"/>
      <c r="F415" s="20"/>
      <c r="G415" s="20"/>
      <c r="H415" s="20"/>
    </row>
    <row r="416" spans="2:8" x14ac:dyDescent="0.2">
      <c r="B416" s="22"/>
      <c r="C416" s="29"/>
      <c r="D416" s="19"/>
      <c r="E416" s="20"/>
      <c r="F416" s="20"/>
      <c r="G416" s="20"/>
      <c r="H416" s="20"/>
    </row>
    <row r="417" spans="2:8" x14ac:dyDescent="0.2">
      <c r="B417" s="17"/>
      <c r="C417" s="22"/>
      <c r="D417" s="19"/>
      <c r="E417" s="20"/>
      <c r="F417" s="20"/>
      <c r="G417" s="20"/>
      <c r="H417" s="20"/>
    </row>
    <row r="418" spans="2:8" x14ac:dyDescent="0.2">
      <c r="B418" s="22"/>
      <c r="C418" s="29"/>
      <c r="D418" s="19"/>
      <c r="E418" s="20"/>
      <c r="F418" s="20"/>
      <c r="G418" s="20"/>
      <c r="H418" s="20"/>
    </row>
    <row r="419" spans="2:8" x14ac:dyDescent="0.2">
      <c r="B419" s="17"/>
      <c r="C419" s="22"/>
      <c r="D419" s="19"/>
      <c r="E419" s="20"/>
      <c r="F419" s="20"/>
      <c r="G419" s="20"/>
      <c r="H419" s="20"/>
    </row>
    <row r="420" spans="2:8" x14ac:dyDescent="0.2">
      <c r="B420" s="22"/>
      <c r="C420" s="29"/>
      <c r="D420" s="19"/>
      <c r="E420" s="20"/>
      <c r="F420" s="20"/>
      <c r="G420" s="20"/>
      <c r="H420" s="20"/>
    </row>
    <row r="421" spans="2:8" x14ac:dyDescent="0.2">
      <c r="B421" s="17"/>
      <c r="C421" s="22"/>
      <c r="D421" s="19"/>
      <c r="E421" s="20"/>
      <c r="F421" s="20"/>
      <c r="G421" s="20"/>
      <c r="H421" s="20"/>
    </row>
    <row r="422" spans="2:8" x14ac:dyDescent="0.2">
      <c r="B422" s="22"/>
      <c r="D422" s="25"/>
      <c r="E422" s="26"/>
      <c r="F422" s="26"/>
      <c r="G422" s="26"/>
      <c r="H422" s="26"/>
    </row>
    <row r="423" spans="2:8" x14ac:dyDescent="0.2">
      <c r="B423" s="24"/>
    </row>
  </sheetData>
  <sortState ref="B4:C255">
    <sortCondition descending="1" ref="B4:B255" customList="enero,febrero,marzo,abril,mayo,junio,julio,agosto,septiembre,octubre,noviembre,diciembre"/>
  </sortState>
  <mergeCells count="6">
    <mergeCell ref="B8:H8"/>
    <mergeCell ref="E9:E10"/>
    <mergeCell ref="B9:B10"/>
    <mergeCell ref="C9:C10"/>
    <mergeCell ref="D9:D10"/>
    <mergeCell ref="F9:H9"/>
  </mergeCells>
  <pageMargins left="0.7" right="0.7" top="0.75" bottom="0.75" header="0.3" footer="0.3"/>
  <pageSetup scale="57" orientation="portrait" r:id="rId1"/>
  <rowBreaks count="2" manualBreakCount="2">
    <brk id="73" max="16383" man="1"/>
    <brk id="171" max="8" man="1"/>
  </rowBreaks>
  <colBreaks count="1" manualBreakCount="1">
    <brk id="9" max="416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2"/>
  <sheetViews>
    <sheetView topLeftCell="A4" zoomScaleSheetLayoutView="100" workbookViewId="0">
      <selection activeCell="D60" sqref="D60"/>
    </sheetView>
  </sheetViews>
  <sheetFormatPr baseColWidth="10" defaultRowHeight="15" x14ac:dyDescent="0.25"/>
  <cols>
    <col min="1" max="1" width="11.42578125" style="80"/>
    <col min="2" max="2" width="63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07" t="s">
        <v>305</v>
      </c>
      <c r="C7" s="208"/>
      <c r="D7" s="208"/>
      <c r="E7" s="208"/>
      <c r="F7" s="208"/>
      <c r="G7" s="208"/>
      <c r="H7" s="20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1"/>
      <c r="C9" s="211"/>
      <c r="D9" s="211"/>
      <c r="E9" s="211"/>
      <c r="F9" s="158" t="s">
        <v>10</v>
      </c>
      <c r="G9" s="158" t="s">
        <v>9</v>
      </c>
      <c r="H9" s="158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44">
        <v>43435</v>
      </c>
      <c r="C10" s="138"/>
      <c r="D10" s="146"/>
      <c r="E10" s="140"/>
      <c r="F10" s="140"/>
      <c r="G10" s="140"/>
      <c r="H10" s="129"/>
    </row>
    <row r="11" spans="1:29" s="80" customFormat="1" ht="15" customHeight="1" x14ac:dyDescent="0.25">
      <c r="B11" s="161" t="s">
        <v>315</v>
      </c>
      <c r="C11" s="146">
        <v>0</v>
      </c>
      <c r="D11" s="146">
        <v>0</v>
      </c>
      <c r="E11" s="140">
        <v>0</v>
      </c>
      <c r="F11" s="140">
        <v>0</v>
      </c>
      <c r="G11" s="140">
        <v>0</v>
      </c>
      <c r="H11" s="129">
        <v>0</v>
      </c>
    </row>
    <row r="12" spans="1:29" s="80" customFormat="1" ht="15" customHeight="1" x14ac:dyDescent="0.25">
      <c r="B12" s="144">
        <v>43405</v>
      </c>
      <c r="C12" s="138"/>
      <c r="D12" s="146"/>
      <c r="E12" s="140"/>
      <c r="F12" s="140"/>
      <c r="G12" s="140"/>
      <c r="H12" s="129"/>
    </row>
    <row r="13" spans="1:29" s="80" customFormat="1" ht="15" customHeight="1" x14ac:dyDescent="0.25">
      <c r="B13" s="133" t="s">
        <v>284</v>
      </c>
      <c r="C13" s="147" t="s">
        <v>53</v>
      </c>
      <c r="D13" s="122">
        <f>E13/F13</f>
        <v>6292.2197802197798</v>
      </c>
      <c r="E13" s="160">
        <v>14314.8</v>
      </c>
      <c r="F13" s="123">
        <v>2.2749999999999999</v>
      </c>
      <c r="G13" s="123">
        <v>2.25</v>
      </c>
      <c r="H13" s="125">
        <v>2.2999999999999998</v>
      </c>
    </row>
    <row r="14" spans="1:29" s="80" customFormat="1" ht="15" customHeight="1" x14ac:dyDescent="0.25">
      <c r="B14" s="133" t="s">
        <v>311</v>
      </c>
      <c r="C14" s="147" t="s">
        <v>77</v>
      </c>
      <c r="D14" s="122">
        <f>E14/F14</f>
        <v>3863</v>
      </c>
      <c r="E14" s="160">
        <v>4944.6400000000003</v>
      </c>
      <c r="F14" s="123">
        <v>1.28</v>
      </c>
      <c r="G14" s="123">
        <v>1.28</v>
      </c>
      <c r="H14" s="125">
        <v>1.28</v>
      </c>
    </row>
    <row r="15" spans="1:29" s="80" customFormat="1" ht="15" customHeight="1" x14ac:dyDescent="0.25">
      <c r="B15" s="136" t="s">
        <v>12</v>
      </c>
      <c r="C15" s="138"/>
      <c r="D15" s="146">
        <f>SUM(D13:D14)</f>
        <v>10155.219780219781</v>
      </c>
      <c r="E15" s="140">
        <v>19259.439999999999</v>
      </c>
      <c r="F15" s="140">
        <v>1.9433333333333334</v>
      </c>
      <c r="G15" s="129">
        <v>1.28</v>
      </c>
      <c r="H15" s="129">
        <v>2.2999999999999998</v>
      </c>
    </row>
    <row r="16" spans="1:29" s="80" customFormat="1" ht="15" customHeight="1" x14ac:dyDescent="0.25">
      <c r="B16" s="144">
        <v>43374</v>
      </c>
      <c r="C16" s="138"/>
      <c r="D16" s="146"/>
      <c r="E16" s="140"/>
      <c r="F16" s="140"/>
      <c r="G16" s="129"/>
      <c r="H16" s="129"/>
    </row>
    <row r="17" spans="2:8" s="80" customFormat="1" ht="15" customHeight="1" x14ac:dyDescent="0.25">
      <c r="B17" s="133" t="s">
        <v>313</v>
      </c>
      <c r="C17" s="147" t="s">
        <v>53</v>
      </c>
      <c r="D17" s="122">
        <f>E17/F17</f>
        <v>1016</v>
      </c>
      <c r="E17" s="123">
        <v>17272</v>
      </c>
      <c r="F17" s="123">
        <v>17</v>
      </c>
      <c r="G17" s="125">
        <v>17</v>
      </c>
      <c r="H17" s="125">
        <v>17</v>
      </c>
    </row>
    <row r="18" spans="2:8" s="80" customFormat="1" ht="15" customHeight="1" x14ac:dyDescent="0.25">
      <c r="B18" s="133" t="s">
        <v>295</v>
      </c>
      <c r="C18" s="147" t="s">
        <v>296</v>
      </c>
      <c r="D18" s="122">
        <f>E18/F18</f>
        <v>3400.0000000000005</v>
      </c>
      <c r="E18" s="123">
        <v>3065.3380000000002</v>
      </c>
      <c r="F18" s="123">
        <v>0.90156999999999998</v>
      </c>
      <c r="G18" s="125">
        <v>0.90156999999999998</v>
      </c>
      <c r="H18" s="125">
        <v>0.90156999999999998</v>
      </c>
    </row>
    <row r="19" spans="2:8" s="80" customFormat="1" ht="15" customHeight="1" x14ac:dyDescent="0.25">
      <c r="B19" s="136" t="s">
        <v>12</v>
      </c>
      <c r="C19" s="138"/>
      <c r="D19" s="146">
        <f>SUM(D17:D18)</f>
        <v>4416</v>
      </c>
      <c r="E19" s="140">
        <v>20337.338</v>
      </c>
      <c r="F19" s="140">
        <v>8.9507849999999998</v>
      </c>
      <c r="G19" s="129">
        <v>0.90156999999999998</v>
      </c>
      <c r="H19" s="129">
        <v>17</v>
      </c>
    </row>
    <row r="20" spans="2:8" s="80" customFormat="1" ht="15" customHeight="1" x14ac:dyDescent="0.25">
      <c r="B20" s="144">
        <v>43313</v>
      </c>
      <c r="C20" s="138"/>
      <c r="D20" s="146"/>
      <c r="E20" s="140"/>
      <c r="F20" s="140"/>
      <c r="G20" s="129"/>
      <c r="H20" s="129"/>
    </row>
    <row r="21" spans="2:8" s="80" customFormat="1" ht="15" customHeight="1" x14ac:dyDescent="0.25">
      <c r="B21" s="133" t="s">
        <v>295</v>
      </c>
      <c r="C21" s="147" t="s">
        <v>296</v>
      </c>
      <c r="D21" s="122">
        <f>E21/F21</f>
        <v>11180</v>
      </c>
      <c r="E21" s="160">
        <v>10135.228999999999</v>
      </c>
      <c r="F21" s="123">
        <v>0.90654999999999997</v>
      </c>
      <c r="G21" s="125">
        <v>0.90654999999999997</v>
      </c>
      <c r="H21" s="125">
        <v>0.90654999999999997</v>
      </c>
    </row>
    <row r="22" spans="2:8" s="80" customFormat="1" ht="15" customHeight="1" x14ac:dyDescent="0.25">
      <c r="B22" s="136" t="s">
        <v>12</v>
      </c>
      <c r="C22" s="138"/>
      <c r="D22" s="146">
        <v>11180</v>
      </c>
      <c r="E22" s="140">
        <v>10135.228999999999</v>
      </c>
      <c r="F22" s="129">
        <v>0.90654999999999997</v>
      </c>
      <c r="G22" s="129">
        <v>0.90654999999999997</v>
      </c>
      <c r="H22" s="129">
        <v>0.90654999999999997</v>
      </c>
    </row>
    <row r="23" spans="2:8" s="80" customFormat="1" ht="15" customHeight="1" x14ac:dyDescent="0.25">
      <c r="B23" s="144">
        <v>43282</v>
      </c>
      <c r="C23" s="138"/>
      <c r="D23" s="146"/>
      <c r="E23" s="140"/>
      <c r="F23" s="129"/>
      <c r="G23" s="129"/>
      <c r="H23" s="129"/>
    </row>
    <row r="24" spans="2:8" s="80" customFormat="1" ht="15" customHeight="1" x14ac:dyDescent="0.25">
      <c r="B24" s="133" t="s">
        <v>295</v>
      </c>
      <c r="C24" s="96" t="s">
        <v>296</v>
      </c>
      <c r="D24" s="122">
        <f>E24/F24</f>
        <v>17349.999999999996</v>
      </c>
      <c r="E24" s="123">
        <v>15700.622249999999</v>
      </c>
      <c r="F24" s="125">
        <v>0.90493500000000004</v>
      </c>
      <c r="G24" s="125">
        <v>0.90493500000000004</v>
      </c>
      <c r="H24" s="125">
        <v>0.90493500000000004</v>
      </c>
    </row>
    <row r="25" spans="2:8" s="80" customFormat="1" ht="15" customHeight="1" x14ac:dyDescent="0.25">
      <c r="B25" s="133" t="s">
        <v>304</v>
      </c>
      <c r="C25" s="96" t="s">
        <v>53</v>
      </c>
      <c r="D25" s="122">
        <f t="shared" ref="D25:D29" si="0">E25/F25</f>
        <v>97238.000000000015</v>
      </c>
      <c r="E25" s="123">
        <v>106961.8</v>
      </c>
      <c r="F25" s="125">
        <v>1.0999999999999999</v>
      </c>
      <c r="G25" s="125">
        <v>1.1000000000000001</v>
      </c>
      <c r="H25" s="125">
        <v>1.1000000000000001</v>
      </c>
    </row>
    <row r="26" spans="2:8" s="80" customFormat="1" ht="15" customHeight="1" x14ac:dyDescent="0.25">
      <c r="B26" s="133" t="s">
        <v>310</v>
      </c>
      <c r="C26" s="96" t="s">
        <v>53</v>
      </c>
      <c r="D26" s="122">
        <f t="shared" si="0"/>
        <v>16146</v>
      </c>
      <c r="E26" s="123">
        <v>1622027.16</v>
      </c>
      <c r="F26" s="125">
        <v>100.46</v>
      </c>
      <c r="G26" s="125">
        <v>100.46</v>
      </c>
      <c r="H26" s="125">
        <v>100.46</v>
      </c>
    </row>
    <row r="27" spans="2:8" s="80" customFormat="1" ht="15" customHeight="1" x14ac:dyDescent="0.25">
      <c r="B27" s="133" t="s">
        <v>299</v>
      </c>
      <c r="C27" s="135" t="s">
        <v>22</v>
      </c>
      <c r="D27" s="122">
        <f t="shared" si="0"/>
        <v>7</v>
      </c>
      <c r="E27" s="123">
        <v>38871</v>
      </c>
      <c r="F27" s="125">
        <v>5553</v>
      </c>
      <c r="G27" s="125">
        <v>5553</v>
      </c>
      <c r="H27" s="125">
        <v>5553</v>
      </c>
    </row>
    <row r="28" spans="2:8" s="80" customFormat="1" ht="15" customHeight="1" x14ac:dyDescent="0.25">
      <c r="B28" s="133" t="s">
        <v>56</v>
      </c>
      <c r="C28" s="135" t="s">
        <v>22</v>
      </c>
      <c r="D28" s="122">
        <f t="shared" si="0"/>
        <v>247</v>
      </c>
      <c r="E28" s="123">
        <v>13585</v>
      </c>
      <c r="F28" s="125">
        <v>55</v>
      </c>
      <c r="G28" s="125">
        <v>55</v>
      </c>
      <c r="H28" s="125">
        <v>55</v>
      </c>
    </row>
    <row r="29" spans="2:8" s="80" customFormat="1" ht="15" customHeight="1" x14ac:dyDescent="0.25">
      <c r="B29" s="133" t="s">
        <v>312</v>
      </c>
      <c r="C29" s="135" t="s">
        <v>22</v>
      </c>
      <c r="D29" s="122">
        <f t="shared" si="0"/>
        <v>556</v>
      </c>
      <c r="E29" s="123">
        <v>25854</v>
      </c>
      <c r="F29" s="125">
        <v>46.5</v>
      </c>
      <c r="G29" s="125">
        <v>46.5</v>
      </c>
      <c r="H29" s="125">
        <v>46.5</v>
      </c>
    </row>
    <row r="30" spans="2:8" s="80" customFormat="1" ht="15" customHeight="1" x14ac:dyDescent="0.25">
      <c r="B30" s="136" t="s">
        <v>12</v>
      </c>
      <c r="C30" s="127"/>
      <c r="D30" s="146">
        <f>SUM(D24:D29)</f>
        <v>131544</v>
      </c>
      <c r="E30" s="140">
        <f>SUM(E24:E29)</f>
        <v>1822999.58225</v>
      </c>
      <c r="F30" s="129">
        <v>684.46617264705878</v>
      </c>
      <c r="G30" s="129">
        <v>0.90493500000000004</v>
      </c>
      <c r="H30" s="129">
        <v>5553</v>
      </c>
    </row>
    <row r="31" spans="2:8" s="80" customFormat="1" ht="15" customHeight="1" x14ac:dyDescent="0.25">
      <c r="B31" s="144">
        <v>43252</v>
      </c>
      <c r="C31" s="127"/>
      <c r="D31" s="146"/>
      <c r="E31" s="140"/>
      <c r="F31" s="129"/>
      <c r="G31" s="129"/>
      <c r="H31" s="129"/>
    </row>
    <row r="32" spans="2:8" s="80" customFormat="1" ht="15" customHeight="1" x14ac:dyDescent="0.25">
      <c r="B32" s="133" t="s">
        <v>306</v>
      </c>
      <c r="C32" s="96" t="s">
        <v>53</v>
      </c>
      <c r="D32" s="122">
        <f>E32/F32</f>
        <v>117681</v>
      </c>
      <c r="E32" s="123">
        <v>117681</v>
      </c>
      <c r="F32" s="125">
        <v>1</v>
      </c>
      <c r="G32" s="125">
        <v>1</v>
      </c>
      <c r="H32" s="125">
        <v>1</v>
      </c>
    </row>
    <row r="33" spans="2:8" s="80" customFormat="1" ht="15" customHeight="1" x14ac:dyDescent="0.25">
      <c r="B33" s="133" t="s">
        <v>311</v>
      </c>
      <c r="C33" s="96" t="s">
        <v>77</v>
      </c>
      <c r="D33" s="122">
        <f>E33/F33</f>
        <v>10000</v>
      </c>
      <c r="E33" s="123">
        <v>14200</v>
      </c>
      <c r="F33" s="125">
        <v>1.42</v>
      </c>
      <c r="G33" s="125">
        <v>1.42</v>
      </c>
      <c r="H33" s="125">
        <v>1.42</v>
      </c>
    </row>
    <row r="34" spans="2:8" s="80" customFormat="1" ht="15" customHeight="1" x14ac:dyDescent="0.25">
      <c r="B34" s="133" t="s">
        <v>280</v>
      </c>
      <c r="C34" s="96" t="s">
        <v>53</v>
      </c>
      <c r="D34" s="122">
        <f>E34/F34</f>
        <v>222</v>
      </c>
      <c r="E34" s="123">
        <v>5883</v>
      </c>
      <c r="F34" s="125">
        <v>26.5</v>
      </c>
      <c r="G34" s="125">
        <v>26.5</v>
      </c>
      <c r="H34" s="125">
        <v>26.5</v>
      </c>
    </row>
    <row r="35" spans="2:8" s="80" customFormat="1" ht="15" customHeight="1" x14ac:dyDescent="0.25">
      <c r="B35" s="136" t="s">
        <v>12</v>
      </c>
      <c r="C35" s="138"/>
      <c r="D35" s="146">
        <f>SUM(D32:D34)</f>
        <v>127903</v>
      </c>
      <c r="E35" s="140">
        <f>SUM(E32:E34)</f>
        <v>137764</v>
      </c>
      <c r="F35" s="129">
        <v>26.5</v>
      </c>
      <c r="G35" s="129">
        <v>26.5</v>
      </c>
      <c r="H35" s="129">
        <v>26.5</v>
      </c>
    </row>
    <row r="36" spans="2:8" s="80" customFormat="1" ht="15" customHeight="1" x14ac:dyDescent="0.25">
      <c r="B36" s="144">
        <v>43221</v>
      </c>
      <c r="C36" s="138"/>
      <c r="D36" s="146"/>
      <c r="E36" s="140"/>
      <c r="F36" s="129"/>
      <c r="G36" s="129"/>
      <c r="H36" s="129"/>
    </row>
    <row r="37" spans="2:8" s="80" customFormat="1" ht="15" customHeight="1" x14ac:dyDescent="0.25">
      <c r="B37" s="133" t="s">
        <v>295</v>
      </c>
      <c r="C37" s="142" t="s">
        <v>296</v>
      </c>
      <c r="D37" s="122">
        <f>E37/F37</f>
        <v>27000.000000000004</v>
      </c>
      <c r="E37" s="123">
        <v>24469.479000000003</v>
      </c>
      <c r="F37" s="125">
        <v>0.906277</v>
      </c>
      <c r="G37" s="125">
        <v>0.906277</v>
      </c>
      <c r="H37" s="125">
        <v>0.906277</v>
      </c>
    </row>
    <row r="38" spans="2:8" s="80" customFormat="1" ht="15" customHeight="1" x14ac:dyDescent="0.25">
      <c r="B38" s="136" t="s">
        <v>12</v>
      </c>
      <c r="C38" s="138"/>
      <c r="D38" s="146">
        <f>SUM(D37)</f>
        <v>27000.000000000004</v>
      </c>
      <c r="E38" s="148">
        <f>SUM(E37)</f>
        <v>24469.479000000003</v>
      </c>
      <c r="F38" s="129">
        <v>0.906277</v>
      </c>
      <c r="G38" s="129">
        <v>0.906277</v>
      </c>
      <c r="H38" s="129">
        <v>0.906277</v>
      </c>
    </row>
    <row r="39" spans="2:8" s="80" customFormat="1" ht="15" customHeight="1" x14ac:dyDescent="0.25">
      <c r="B39" s="144">
        <v>43191</v>
      </c>
      <c r="C39" s="138"/>
      <c r="D39" s="146"/>
      <c r="E39" s="140"/>
      <c r="F39" s="129"/>
      <c r="G39" s="129"/>
      <c r="H39" s="129"/>
    </row>
    <row r="40" spans="2:8" s="80" customFormat="1" ht="15" customHeight="1" x14ac:dyDescent="0.25">
      <c r="B40" s="133" t="s">
        <v>306</v>
      </c>
      <c r="C40" s="142" t="s">
        <v>53</v>
      </c>
      <c r="D40" s="122">
        <f>E40/F40</f>
        <v>3223</v>
      </c>
      <c r="E40" s="123">
        <v>4028.75</v>
      </c>
      <c r="F40" s="125">
        <v>1.25</v>
      </c>
      <c r="G40" s="125">
        <v>1.25</v>
      </c>
      <c r="H40" s="125">
        <v>1.25</v>
      </c>
    </row>
    <row r="41" spans="2:8" s="80" customFormat="1" ht="15" customHeight="1" x14ac:dyDescent="0.25">
      <c r="B41" s="133" t="s">
        <v>309</v>
      </c>
      <c r="C41" s="142" t="s">
        <v>53</v>
      </c>
      <c r="D41" s="122">
        <f t="shared" ref="D41:D43" si="1">E41/F41</f>
        <v>5494.0000000000009</v>
      </c>
      <c r="E41" s="123">
        <v>7691.6</v>
      </c>
      <c r="F41" s="125">
        <v>1.4</v>
      </c>
      <c r="G41" s="125">
        <v>1.4</v>
      </c>
      <c r="H41" s="125">
        <v>1.4</v>
      </c>
    </row>
    <row r="42" spans="2:8" s="80" customFormat="1" ht="15" customHeight="1" x14ac:dyDescent="0.25">
      <c r="B42" s="133" t="s">
        <v>310</v>
      </c>
      <c r="C42" s="142" t="s">
        <v>53</v>
      </c>
      <c r="D42" s="122">
        <f t="shared" si="1"/>
        <v>36458.999999999985</v>
      </c>
      <c r="E42" s="123">
        <v>3662671.1399999997</v>
      </c>
      <c r="F42" s="125">
        <v>100.46000000000002</v>
      </c>
      <c r="G42" s="125">
        <v>100.46</v>
      </c>
      <c r="H42" s="125">
        <v>100.46</v>
      </c>
    </row>
    <row r="43" spans="2:8" s="80" customFormat="1" ht="15" customHeight="1" x14ac:dyDescent="0.25">
      <c r="B43" s="133" t="s">
        <v>311</v>
      </c>
      <c r="C43" s="142" t="s">
        <v>77</v>
      </c>
      <c r="D43" s="122">
        <f t="shared" si="1"/>
        <v>2298</v>
      </c>
      <c r="E43" s="123">
        <v>3217.2</v>
      </c>
      <c r="F43" s="125">
        <v>1.4</v>
      </c>
      <c r="G43" s="125">
        <v>1.4</v>
      </c>
      <c r="H43" s="123">
        <v>1.4</v>
      </c>
    </row>
    <row r="44" spans="2:8" s="80" customFormat="1" ht="15" customHeight="1" x14ac:dyDescent="0.25">
      <c r="B44" s="136" t="s">
        <v>12</v>
      </c>
      <c r="C44" s="138"/>
      <c r="D44" s="146">
        <f>SUM(D40:D43)</f>
        <v>47473.999999999985</v>
      </c>
      <c r="E44" s="140">
        <v>3677608.69</v>
      </c>
      <c r="F44" s="129">
        <v>83.941666666666677</v>
      </c>
      <c r="G44" s="129">
        <v>1.25</v>
      </c>
      <c r="H44" s="129">
        <v>100.46</v>
      </c>
    </row>
    <row r="45" spans="2:8" s="80" customFormat="1" ht="15" customHeight="1" x14ac:dyDescent="0.25">
      <c r="B45" s="144">
        <v>43160</v>
      </c>
      <c r="C45" s="138"/>
      <c r="D45" s="146"/>
      <c r="E45" s="140"/>
      <c r="F45" s="129"/>
      <c r="G45" s="129"/>
      <c r="H45" s="129"/>
    </row>
    <row r="46" spans="2:8" s="80" customFormat="1" ht="15" customHeight="1" x14ac:dyDescent="0.25">
      <c r="B46" s="133" t="s">
        <v>304</v>
      </c>
      <c r="C46" s="142" t="s">
        <v>53</v>
      </c>
      <c r="D46" s="122">
        <f t="shared" ref="D46:D48" si="2">E46/F46</f>
        <v>300000</v>
      </c>
      <c r="E46" s="123">
        <v>330000</v>
      </c>
      <c r="F46" s="125">
        <v>1.1000000000000001</v>
      </c>
      <c r="G46" s="125">
        <v>1.1000000000000001</v>
      </c>
      <c r="H46" s="125">
        <v>1.1000000000000001</v>
      </c>
    </row>
    <row r="47" spans="2:8" s="80" customFormat="1" ht="15" customHeight="1" x14ac:dyDescent="0.25">
      <c r="B47" s="133" t="s">
        <v>306</v>
      </c>
      <c r="C47" s="142" t="s">
        <v>53</v>
      </c>
      <c r="D47" s="122">
        <f t="shared" si="2"/>
        <v>40000</v>
      </c>
      <c r="E47" s="123">
        <v>52000</v>
      </c>
      <c r="F47" s="125">
        <v>1.3</v>
      </c>
      <c r="G47" s="125">
        <v>1.3</v>
      </c>
      <c r="H47" s="125">
        <v>1.3</v>
      </c>
    </row>
    <row r="48" spans="2:8" s="80" customFormat="1" ht="15" customHeight="1" x14ac:dyDescent="0.25">
      <c r="B48" s="133" t="s">
        <v>293</v>
      </c>
      <c r="C48" s="142" t="s">
        <v>53</v>
      </c>
      <c r="D48" s="122">
        <f t="shared" si="2"/>
        <v>653</v>
      </c>
      <c r="E48" s="123">
        <v>835.84</v>
      </c>
      <c r="F48" s="125">
        <v>1.28</v>
      </c>
      <c r="G48" s="125">
        <v>1.28</v>
      </c>
      <c r="H48" s="125">
        <v>1.28</v>
      </c>
    </row>
    <row r="49" spans="2:8" s="80" customFormat="1" ht="15" customHeight="1" x14ac:dyDescent="0.25">
      <c r="B49" s="136" t="s">
        <v>12</v>
      </c>
      <c r="C49" s="138"/>
      <c r="D49" s="146">
        <f>SUM(D45:D48)</f>
        <v>340653</v>
      </c>
      <c r="E49" s="140">
        <v>382835.84</v>
      </c>
      <c r="F49" s="129">
        <v>1.24</v>
      </c>
      <c r="G49" s="129">
        <v>1.1000000000000001</v>
      </c>
      <c r="H49" s="129">
        <v>1.3</v>
      </c>
    </row>
    <row r="50" spans="2:8" s="80" customFormat="1" ht="15" customHeight="1" x14ac:dyDescent="0.25">
      <c r="B50" s="144">
        <v>43132</v>
      </c>
      <c r="C50" s="138"/>
      <c r="D50" s="146"/>
      <c r="E50" s="140"/>
      <c r="F50" s="129"/>
      <c r="G50" s="129"/>
      <c r="H50" s="129"/>
    </row>
    <row r="51" spans="2:8" s="80" customFormat="1" ht="15" customHeight="1" x14ac:dyDescent="0.25">
      <c r="B51" s="133" t="s">
        <v>284</v>
      </c>
      <c r="C51" s="142" t="s">
        <v>53</v>
      </c>
      <c r="D51" s="122">
        <f t="shared" ref="D51:D54" si="3">E51/F51</f>
        <v>24349</v>
      </c>
      <c r="E51" s="123">
        <v>58437.599999999999</v>
      </c>
      <c r="F51" s="125">
        <v>2.4</v>
      </c>
      <c r="G51" s="125">
        <v>2.4</v>
      </c>
      <c r="H51" s="125">
        <v>2.4</v>
      </c>
    </row>
    <row r="52" spans="2:8" s="80" customFormat="1" ht="15" customHeight="1" x14ac:dyDescent="0.25">
      <c r="B52" s="133" t="s">
        <v>295</v>
      </c>
      <c r="C52" s="142" t="s">
        <v>296</v>
      </c>
      <c r="D52" s="122">
        <f t="shared" si="3"/>
        <v>55000</v>
      </c>
      <c r="E52" s="123">
        <v>49951</v>
      </c>
      <c r="F52" s="125">
        <v>0.90820000000000001</v>
      </c>
      <c r="G52" s="125">
        <v>0.90820000000000001</v>
      </c>
      <c r="H52" s="129">
        <v>0.90820000000000001</v>
      </c>
    </row>
    <row r="53" spans="2:8" s="80" customFormat="1" ht="15" customHeight="1" x14ac:dyDescent="0.25">
      <c r="B53" s="133" t="s">
        <v>283</v>
      </c>
      <c r="C53" s="142" t="s">
        <v>53</v>
      </c>
      <c r="D53" s="122">
        <f t="shared" si="3"/>
        <v>50</v>
      </c>
      <c r="E53" s="123">
        <v>600</v>
      </c>
      <c r="F53" s="125">
        <v>12</v>
      </c>
      <c r="G53" s="125">
        <v>12</v>
      </c>
      <c r="H53" s="125">
        <v>12</v>
      </c>
    </row>
    <row r="54" spans="2:8" s="80" customFormat="1" ht="15" customHeight="1" x14ac:dyDescent="0.25">
      <c r="B54" s="133" t="s">
        <v>304</v>
      </c>
      <c r="C54" s="142" t="s">
        <v>53</v>
      </c>
      <c r="D54" s="122">
        <f t="shared" si="3"/>
        <v>73863</v>
      </c>
      <c r="E54" s="123">
        <v>81249.3</v>
      </c>
      <c r="F54" s="125">
        <v>1.1000000000000001</v>
      </c>
      <c r="G54" s="125">
        <v>1.1000000000000001</v>
      </c>
      <c r="H54" s="125">
        <v>1.1000000000000001</v>
      </c>
    </row>
    <row r="55" spans="2:8" s="80" customFormat="1" ht="15" customHeight="1" x14ac:dyDescent="0.25">
      <c r="B55" s="136" t="s">
        <v>12</v>
      </c>
      <c r="C55" s="138"/>
      <c r="D55" s="146">
        <f>SUM(D51:D54)</f>
        <v>153262</v>
      </c>
      <c r="E55" s="140">
        <v>190237.90000000002</v>
      </c>
      <c r="F55" s="129">
        <v>4.1020500000000002</v>
      </c>
      <c r="G55" s="129">
        <v>0.90820000000000001</v>
      </c>
      <c r="H55" s="129">
        <v>12</v>
      </c>
    </row>
    <row r="56" spans="2:8" s="80" customFormat="1" ht="15" customHeight="1" x14ac:dyDescent="0.25">
      <c r="B56" s="130">
        <v>43101</v>
      </c>
      <c r="C56" s="138"/>
      <c r="D56" s="128"/>
      <c r="E56" s="140"/>
      <c r="F56" s="129"/>
      <c r="G56" s="129"/>
      <c r="H56" s="129"/>
    </row>
    <row r="57" spans="2:8" s="80" customFormat="1" ht="15" customHeight="1" x14ac:dyDescent="0.25">
      <c r="B57" s="133" t="s">
        <v>284</v>
      </c>
      <c r="C57" s="142" t="s">
        <v>53</v>
      </c>
      <c r="D57" s="122">
        <f t="shared" ref="D57:D58" si="4">E57/F57</f>
        <v>2715</v>
      </c>
      <c r="E57" s="123">
        <v>6651.75</v>
      </c>
      <c r="F57" s="125">
        <v>2.4500000000000002</v>
      </c>
      <c r="G57" s="125">
        <v>2.4500000000000002</v>
      </c>
      <c r="H57" s="125">
        <v>2.4500000000000002</v>
      </c>
    </row>
    <row r="58" spans="2:8" s="80" customFormat="1" ht="15" customHeight="1" x14ac:dyDescent="0.25">
      <c r="B58" s="133" t="s">
        <v>291</v>
      </c>
      <c r="C58" s="142" t="s">
        <v>53</v>
      </c>
      <c r="D58" s="122">
        <f t="shared" si="4"/>
        <v>517</v>
      </c>
      <c r="E58" s="123">
        <v>10340</v>
      </c>
      <c r="F58" s="125">
        <v>20</v>
      </c>
      <c r="G58" s="125">
        <v>20</v>
      </c>
      <c r="H58" s="125">
        <v>20</v>
      </c>
    </row>
    <row r="59" spans="2:8" s="80" customFormat="1" ht="15" customHeight="1" x14ac:dyDescent="0.25">
      <c r="B59" s="136" t="s">
        <v>12</v>
      </c>
      <c r="C59" s="142"/>
      <c r="D59" s="143">
        <f>SUM(D57:D58)</f>
        <v>3232</v>
      </c>
      <c r="E59" s="140">
        <f>SUM(E57:E58)</f>
        <v>16991.75</v>
      </c>
      <c r="F59" s="129">
        <v>11.225</v>
      </c>
      <c r="G59" s="129">
        <v>2.4500000000000002</v>
      </c>
      <c r="H59" s="129">
        <v>20</v>
      </c>
    </row>
    <row r="60" spans="2:8" s="80" customFormat="1" ht="15" customHeight="1" x14ac:dyDescent="0.25">
      <c r="B60" s="101"/>
      <c r="C60" s="102"/>
      <c r="D60" s="103"/>
      <c r="E60" s="104"/>
      <c r="F60" s="104"/>
      <c r="G60" s="104"/>
      <c r="H60" s="104"/>
    </row>
    <row r="61" spans="2:8" s="80" customFormat="1" ht="15" customHeight="1" x14ac:dyDescent="0.25">
      <c r="B61" s="29"/>
      <c r="C61" s="102"/>
      <c r="D61" s="108"/>
      <c r="E61" s="105"/>
      <c r="F61" s="105"/>
      <c r="G61" s="105"/>
      <c r="H61" s="105"/>
    </row>
    <row r="62" spans="2:8" s="80" customFormat="1" ht="15" customHeight="1" x14ac:dyDescent="0.25">
      <c r="B62" s="106"/>
      <c r="C62" s="102"/>
      <c r="D62" s="107"/>
      <c r="E62" s="104"/>
      <c r="F62" s="104"/>
      <c r="G62" s="104"/>
      <c r="H62" s="104"/>
    </row>
    <row r="63" spans="2:8" s="80" customFormat="1" ht="15" customHeight="1" x14ac:dyDescent="0.25">
      <c r="B63" s="101"/>
      <c r="C63" s="102"/>
      <c r="D63" s="103"/>
      <c r="E63" s="104"/>
      <c r="F63" s="104"/>
      <c r="G63" s="104"/>
      <c r="H63" s="104"/>
    </row>
    <row r="64" spans="2:8" s="80" customFormat="1" ht="15" customHeight="1" x14ac:dyDescent="0.25">
      <c r="B64" s="29"/>
      <c r="C64" s="102"/>
      <c r="D64" s="108"/>
      <c r="E64" s="105"/>
      <c r="F64" s="105"/>
      <c r="G64" s="105"/>
      <c r="H64" s="105"/>
    </row>
    <row r="65" spans="2:8" s="80" customFormat="1" ht="15" customHeight="1" x14ac:dyDescent="0.25">
      <c r="B65" s="106"/>
      <c r="C65" s="102"/>
      <c r="D65" s="107"/>
      <c r="E65" s="104"/>
      <c r="F65" s="104"/>
      <c r="G65" s="104"/>
      <c r="H65" s="104"/>
    </row>
    <row r="66" spans="2:8" s="80" customFormat="1" ht="15" customHeight="1" x14ac:dyDescent="0.25">
      <c r="B66" s="101"/>
      <c r="C66" s="102"/>
      <c r="D66" s="103"/>
      <c r="E66" s="104"/>
      <c r="F66" s="104"/>
      <c r="G66" s="104"/>
      <c r="H66" s="104"/>
    </row>
    <row r="67" spans="2:8" s="80" customFormat="1" ht="15" customHeight="1" x14ac:dyDescent="0.25">
      <c r="B67" s="101"/>
      <c r="C67" s="102"/>
      <c r="D67" s="103"/>
      <c r="E67" s="104"/>
      <c r="F67" s="104"/>
      <c r="G67" s="104"/>
      <c r="H67" s="104"/>
    </row>
    <row r="68" spans="2:8" s="80" customFormat="1" ht="15" customHeight="1" x14ac:dyDescent="0.25">
      <c r="B68" s="29"/>
      <c r="C68" s="102"/>
      <c r="D68" s="108"/>
      <c r="E68" s="105"/>
      <c r="F68" s="105"/>
      <c r="G68" s="105"/>
      <c r="H68" s="105"/>
    </row>
    <row r="69" spans="2:8" s="80" customFormat="1" ht="15" customHeight="1" x14ac:dyDescent="0.25">
      <c r="B69" s="106"/>
      <c r="C69" s="102"/>
      <c r="D69" s="107"/>
      <c r="E69" s="104"/>
      <c r="F69" s="104"/>
      <c r="G69" s="104"/>
      <c r="H69" s="104"/>
    </row>
    <row r="70" spans="2:8" s="80" customFormat="1" ht="15" customHeight="1" x14ac:dyDescent="0.25">
      <c r="B70" s="101"/>
      <c r="C70" s="109"/>
      <c r="D70" s="103"/>
      <c r="E70" s="104"/>
      <c r="F70" s="104"/>
      <c r="G70" s="104"/>
      <c r="H70" s="104"/>
    </row>
    <row r="71" spans="2:8" s="80" customFormat="1" ht="15" customHeight="1" x14ac:dyDescent="0.25">
      <c r="B71" s="101"/>
      <c r="C71" s="109"/>
      <c r="D71" s="103"/>
      <c r="E71" s="104"/>
      <c r="F71" s="104"/>
      <c r="G71" s="104"/>
      <c r="H71" s="104"/>
    </row>
    <row r="72" spans="2:8" s="80" customFormat="1" ht="15" customHeight="1" x14ac:dyDescent="0.25">
      <c r="B72" s="101"/>
      <c r="C72" s="109"/>
      <c r="D72" s="103"/>
      <c r="E72" s="104"/>
      <c r="F72" s="104"/>
      <c r="G72" s="104"/>
      <c r="H72" s="104"/>
    </row>
    <row r="73" spans="2:8" s="80" customFormat="1" ht="15" customHeight="1" x14ac:dyDescent="0.25">
      <c r="B73" s="29"/>
      <c r="C73" s="109"/>
      <c r="D73" s="108"/>
      <c r="E73" s="105"/>
      <c r="F73" s="105"/>
      <c r="G73" s="105"/>
      <c r="H73" s="105"/>
    </row>
    <row r="74" spans="2:8" s="80" customFormat="1" ht="15" customHeight="1" x14ac:dyDescent="0.25">
      <c r="B74" s="106"/>
      <c r="C74" s="102"/>
      <c r="D74" s="107"/>
      <c r="E74" s="104"/>
      <c r="F74" s="104"/>
      <c r="G74" s="104"/>
      <c r="H74" s="104"/>
    </row>
    <row r="75" spans="2:8" s="80" customFormat="1" ht="15" customHeight="1" x14ac:dyDescent="0.25">
      <c r="B75" s="101"/>
      <c r="C75" s="109"/>
      <c r="D75" s="103"/>
      <c r="E75" s="104"/>
      <c r="F75" s="104"/>
      <c r="G75" s="104"/>
      <c r="H75" s="104"/>
    </row>
    <row r="76" spans="2:8" s="80" customFormat="1" ht="15" customHeight="1" x14ac:dyDescent="0.25">
      <c r="B76" s="101"/>
      <c r="C76" s="109"/>
      <c r="D76" s="103"/>
      <c r="E76" s="104"/>
      <c r="F76" s="104"/>
      <c r="G76" s="104"/>
      <c r="H76" s="104"/>
    </row>
    <row r="77" spans="2:8" s="80" customFormat="1" ht="15" customHeight="1" x14ac:dyDescent="0.25">
      <c r="B77" s="101"/>
      <c r="C77" s="109"/>
      <c r="D77" s="103"/>
      <c r="E77" s="104"/>
      <c r="F77" s="104"/>
      <c r="G77" s="104"/>
      <c r="H77" s="104"/>
    </row>
    <row r="78" spans="2:8" s="80" customFormat="1" ht="15" customHeight="1" x14ac:dyDescent="0.25">
      <c r="B78" s="29"/>
      <c r="C78" s="109"/>
      <c r="D78" s="108"/>
      <c r="E78" s="105"/>
      <c r="F78" s="105"/>
      <c r="G78" s="105"/>
      <c r="H78" s="105"/>
    </row>
    <row r="79" spans="2:8" s="80" customFormat="1" x14ac:dyDescent="0.25">
      <c r="B79" s="106"/>
      <c r="C79" s="102"/>
      <c r="D79" s="107"/>
      <c r="E79" s="104"/>
      <c r="F79" s="104"/>
      <c r="G79" s="104"/>
      <c r="H79" s="104"/>
    </row>
    <row r="80" spans="2:8" s="80" customForma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x14ac:dyDescent="0.25">
      <c r="B81" s="101"/>
      <c r="C81" s="109"/>
      <c r="D81" s="103"/>
      <c r="E81" s="104"/>
      <c r="F81" s="104"/>
      <c r="G81" s="104"/>
      <c r="H81" s="104"/>
    </row>
    <row r="82" spans="2:8" s="80" customFormat="1" x14ac:dyDescent="0.25">
      <c r="B82" s="101"/>
      <c r="C82" s="109"/>
      <c r="D82" s="103"/>
      <c r="E82" s="104"/>
      <c r="F82" s="104"/>
      <c r="G82" s="104"/>
      <c r="H82" s="104"/>
    </row>
    <row r="83" spans="2:8" s="80" customFormat="1" x14ac:dyDescent="0.25">
      <c r="B83" s="29"/>
      <c r="C83" s="109"/>
      <c r="D83" s="108"/>
      <c r="E83" s="105"/>
      <c r="F83" s="105"/>
      <c r="G83" s="105"/>
      <c r="H83" s="105"/>
    </row>
    <row r="84" spans="2:8" s="80" customFormat="1" x14ac:dyDescent="0.25">
      <c r="B84" s="106"/>
      <c r="C84" s="102"/>
      <c r="D84" s="107"/>
      <c r="E84" s="104"/>
      <c r="F84" s="104"/>
      <c r="G84" s="104"/>
      <c r="H84" s="104"/>
    </row>
    <row r="85" spans="2:8" s="80" customForma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x14ac:dyDescent="0.25">
      <c r="B86" s="101"/>
      <c r="C86" s="109"/>
      <c r="D86" s="103"/>
      <c r="E86" s="104"/>
      <c r="F86" s="104"/>
      <c r="G86" s="104"/>
      <c r="H86" s="104"/>
    </row>
    <row r="87" spans="2:8" s="80" customFormat="1" x14ac:dyDescent="0.25">
      <c r="B87" s="29"/>
      <c r="C87" s="110"/>
      <c r="D87" s="108"/>
      <c r="E87" s="105"/>
      <c r="F87" s="105"/>
      <c r="G87" s="105"/>
      <c r="H87" s="105"/>
    </row>
    <row r="88" spans="2:8" s="80" customFormat="1" x14ac:dyDescent="0.25">
      <c r="B88" s="106"/>
      <c r="C88" s="102"/>
      <c r="D88" s="107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111"/>
      <c r="C90" s="112"/>
      <c r="D90" s="113"/>
      <c r="E90" s="114"/>
      <c r="F90" s="114"/>
      <c r="G90" s="114"/>
      <c r="H90" s="114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101"/>
      <c r="C94" s="109"/>
      <c r="D94" s="103"/>
      <c r="E94" s="104"/>
      <c r="F94" s="104"/>
      <c r="G94" s="104"/>
      <c r="H94" s="104"/>
    </row>
    <row r="95" spans="2:8" s="80" customFormat="1" x14ac:dyDescent="0.25">
      <c r="B95" s="29"/>
      <c r="C95" s="109"/>
      <c r="D95" s="108"/>
      <c r="E95" s="105"/>
      <c r="F95" s="105"/>
      <c r="G95" s="105"/>
      <c r="H95" s="105"/>
    </row>
    <row r="96" spans="2:8" s="80" customFormat="1" x14ac:dyDescent="0.25">
      <c r="B96" s="106"/>
      <c r="C96" s="102"/>
      <c r="D96" s="107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29"/>
      <c r="C98" s="109"/>
      <c r="D98" s="108"/>
      <c r="E98" s="105"/>
      <c r="F98" s="105"/>
      <c r="G98" s="105"/>
      <c r="H98" s="105"/>
    </row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32"/>
  <sheetViews>
    <sheetView topLeftCell="A7" workbookViewId="0">
      <selection activeCell="B17" sqref="B17"/>
    </sheetView>
  </sheetViews>
  <sheetFormatPr baseColWidth="10" defaultRowHeight="15" x14ac:dyDescent="0.25"/>
  <cols>
    <col min="1" max="1" width="11.42578125" style="80"/>
    <col min="2" max="2" width="63" bestFit="1" customWidth="1"/>
    <col min="3" max="3" width="11.42578125" customWidth="1"/>
    <col min="4" max="4" width="15.28515625" bestFit="1" customWidth="1"/>
    <col min="5" max="5" width="16.8554687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314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63">
        <v>43800</v>
      </c>
      <c r="C10" s="164"/>
      <c r="D10" s="165"/>
      <c r="E10" s="166"/>
      <c r="F10" s="167"/>
      <c r="G10" s="167"/>
      <c r="H10" s="167"/>
    </row>
    <row r="11" spans="1:29" s="80" customFormat="1" ht="15" customHeight="1" x14ac:dyDescent="0.25">
      <c r="B11" s="173" t="s">
        <v>325</v>
      </c>
      <c r="C11" s="168" t="s">
        <v>22</v>
      </c>
      <c r="D11" s="174">
        <f>E11/F11</f>
        <v>359.99999999999994</v>
      </c>
      <c r="E11" s="183">
        <v>100051.2</v>
      </c>
      <c r="F11" s="184">
        <v>277.92</v>
      </c>
      <c r="G11" s="185">
        <v>277.92</v>
      </c>
      <c r="H11" s="185">
        <v>277.92</v>
      </c>
    </row>
    <row r="12" spans="1:29" s="80" customFormat="1" ht="15" customHeight="1" x14ac:dyDescent="0.25">
      <c r="B12" s="171" t="s">
        <v>12</v>
      </c>
      <c r="C12" s="164"/>
      <c r="D12" s="165">
        <f>E12/F12</f>
        <v>359.99999999999994</v>
      </c>
      <c r="E12" s="166">
        <v>100051.2</v>
      </c>
      <c r="F12" s="167">
        <v>277.92</v>
      </c>
      <c r="G12" s="167">
        <v>277.92</v>
      </c>
      <c r="H12" s="167">
        <v>277.92</v>
      </c>
    </row>
    <row r="13" spans="1:29" s="80" customFormat="1" ht="15" customHeight="1" x14ac:dyDescent="0.25">
      <c r="B13" s="163">
        <v>43770</v>
      </c>
      <c r="C13" s="164"/>
      <c r="D13" s="165"/>
      <c r="E13" s="166"/>
      <c r="F13" s="167"/>
      <c r="G13" s="167"/>
      <c r="H13" s="167"/>
    </row>
    <row r="14" spans="1:29" s="80" customFormat="1" ht="15" customHeight="1" x14ac:dyDescent="0.25">
      <c r="B14" s="173" t="s">
        <v>324</v>
      </c>
      <c r="C14" s="168" t="s">
        <v>53</v>
      </c>
      <c r="D14" s="174">
        <f>E14/F14</f>
        <v>350</v>
      </c>
      <c r="E14" s="170">
        <v>4200</v>
      </c>
      <c r="F14" s="176">
        <v>12</v>
      </c>
      <c r="G14" s="176">
        <v>12</v>
      </c>
      <c r="H14" s="176">
        <v>12</v>
      </c>
    </row>
    <row r="15" spans="1:29" s="80" customFormat="1" ht="15" customHeight="1" x14ac:dyDescent="0.25">
      <c r="B15" s="171" t="s">
        <v>12</v>
      </c>
      <c r="C15" s="164"/>
      <c r="D15" s="165">
        <f>E15/F15</f>
        <v>350</v>
      </c>
      <c r="E15" s="166">
        <v>4200</v>
      </c>
      <c r="F15" s="167">
        <v>12</v>
      </c>
      <c r="G15" s="167">
        <v>12</v>
      </c>
      <c r="H15" s="167">
        <v>12</v>
      </c>
    </row>
    <row r="16" spans="1:29" s="80" customFormat="1" ht="15" customHeight="1" x14ac:dyDescent="0.25">
      <c r="B16" s="163">
        <v>43739</v>
      </c>
      <c r="C16" s="164"/>
      <c r="D16" s="165"/>
      <c r="E16" s="166"/>
      <c r="F16" s="167"/>
      <c r="G16" s="167"/>
      <c r="H16" s="167"/>
    </row>
    <row r="17" spans="2:8" s="80" customFormat="1" ht="15" customHeight="1" x14ac:dyDescent="0.25">
      <c r="B17" s="173" t="s">
        <v>56</v>
      </c>
      <c r="C17" s="47" t="s">
        <v>22</v>
      </c>
      <c r="D17" s="174">
        <f>E17/F17</f>
        <v>500</v>
      </c>
      <c r="E17" s="170">
        <v>28125</v>
      </c>
      <c r="F17" s="176">
        <v>56.25</v>
      </c>
      <c r="G17" s="176">
        <v>56.25</v>
      </c>
      <c r="H17" s="176">
        <v>56.25</v>
      </c>
    </row>
    <row r="18" spans="2:8" s="80" customFormat="1" ht="15" customHeight="1" x14ac:dyDescent="0.25">
      <c r="B18" s="173" t="s">
        <v>321</v>
      </c>
      <c r="C18" s="168" t="s">
        <v>53</v>
      </c>
      <c r="D18" s="174">
        <f t="shared" ref="D18:D20" si="0">E18/F18</f>
        <v>10000</v>
      </c>
      <c r="E18" s="170">
        <v>10990</v>
      </c>
      <c r="F18" s="176">
        <v>1.099</v>
      </c>
      <c r="G18" s="176">
        <v>1.099</v>
      </c>
      <c r="H18" s="176">
        <v>1.099</v>
      </c>
    </row>
    <row r="19" spans="2:8" s="80" customFormat="1" ht="15" customHeight="1" x14ac:dyDescent="0.25">
      <c r="B19" s="173" t="s">
        <v>322</v>
      </c>
      <c r="C19" s="47" t="s">
        <v>22</v>
      </c>
      <c r="D19" s="174">
        <f t="shared" si="0"/>
        <v>36</v>
      </c>
      <c r="E19" s="170">
        <v>180000</v>
      </c>
      <c r="F19" s="176">
        <v>5000</v>
      </c>
      <c r="G19" s="176">
        <v>5000</v>
      </c>
      <c r="H19" s="176">
        <v>5000</v>
      </c>
    </row>
    <row r="20" spans="2:8" s="80" customFormat="1" ht="15" customHeight="1" x14ac:dyDescent="0.25">
      <c r="B20" s="173" t="s">
        <v>323</v>
      </c>
      <c r="C20" s="47" t="s">
        <v>22</v>
      </c>
      <c r="D20" s="174">
        <f t="shared" si="0"/>
        <v>509</v>
      </c>
      <c r="E20" s="170">
        <v>24055.34</v>
      </c>
      <c r="F20" s="176">
        <v>47.26</v>
      </c>
      <c r="G20" s="176">
        <v>47.26</v>
      </c>
      <c r="H20" s="176">
        <v>47.26</v>
      </c>
    </row>
    <row r="21" spans="2:8" s="80" customFormat="1" ht="15" customHeight="1" x14ac:dyDescent="0.25">
      <c r="B21" s="171" t="s">
        <v>12</v>
      </c>
      <c r="C21" s="177"/>
      <c r="D21" s="172">
        <f>SUM(D17:D20)</f>
        <v>11045</v>
      </c>
      <c r="E21" s="182">
        <v>243170.34</v>
      </c>
      <c r="F21" s="167">
        <v>753.3370000000001</v>
      </c>
      <c r="G21" s="167">
        <v>1.099</v>
      </c>
      <c r="H21" s="167">
        <v>5000</v>
      </c>
    </row>
    <row r="22" spans="2:8" s="80" customFormat="1" ht="15" customHeight="1" x14ac:dyDescent="0.25">
      <c r="B22" s="163">
        <v>43709</v>
      </c>
      <c r="C22" s="164"/>
      <c r="D22" s="165"/>
      <c r="E22" s="166"/>
      <c r="F22" s="167"/>
      <c r="G22" s="167"/>
      <c r="H22" s="167"/>
    </row>
    <row r="23" spans="2:8" s="80" customFormat="1" ht="15" customHeight="1" x14ac:dyDescent="0.25">
      <c r="B23" s="180" t="s">
        <v>304</v>
      </c>
      <c r="C23" s="164"/>
      <c r="D23" s="174">
        <f>E23/F23</f>
        <v>72955.808656036432</v>
      </c>
      <c r="E23" s="170">
        <v>80069</v>
      </c>
      <c r="F23" s="176">
        <v>1.0975000000000001</v>
      </c>
      <c r="G23" s="176">
        <v>1.0900000000000001</v>
      </c>
      <c r="H23" s="176">
        <v>1.1000000000000001</v>
      </c>
    </row>
    <row r="24" spans="2:8" s="80" customFormat="1" ht="15" customHeight="1" x14ac:dyDescent="0.25">
      <c r="B24" s="180" t="s">
        <v>54</v>
      </c>
      <c r="C24" s="164"/>
      <c r="D24" s="174">
        <f t="shared" ref="D24:D25" si="1">E24/F24</f>
        <v>750</v>
      </c>
      <c r="E24" s="170">
        <v>9000</v>
      </c>
      <c r="F24" s="176">
        <v>12</v>
      </c>
      <c r="G24" s="176">
        <v>12</v>
      </c>
      <c r="H24" s="176">
        <v>12</v>
      </c>
    </row>
    <row r="25" spans="2:8" s="80" customFormat="1" ht="15" customHeight="1" x14ac:dyDescent="0.25">
      <c r="B25" s="180" t="s">
        <v>302</v>
      </c>
      <c r="C25" s="164"/>
      <c r="D25" s="174">
        <f t="shared" si="1"/>
        <v>1497.7168949771687</v>
      </c>
      <c r="E25" s="170">
        <v>1640</v>
      </c>
      <c r="F25" s="176">
        <v>1.0950000000000002</v>
      </c>
      <c r="G25" s="176">
        <v>1.0900000000000001</v>
      </c>
      <c r="H25" s="176">
        <v>1.1000000000000001</v>
      </c>
    </row>
    <row r="26" spans="2:8" s="80" customFormat="1" ht="15" customHeight="1" x14ac:dyDescent="0.25">
      <c r="B26" s="171" t="s">
        <v>12</v>
      </c>
      <c r="C26" s="164"/>
      <c r="D26" s="165">
        <f>SUM(D23:D25)</f>
        <v>75203.525551013605</v>
      </c>
      <c r="E26" s="165">
        <f t="shared" ref="E26:H26" si="2">SUM(E23:E25)</f>
        <v>90709</v>
      </c>
      <c r="F26" s="165">
        <f t="shared" si="2"/>
        <v>14.192500000000001</v>
      </c>
      <c r="G26" s="165">
        <f t="shared" si="2"/>
        <v>14.18</v>
      </c>
      <c r="H26" s="165">
        <f t="shared" si="2"/>
        <v>14.2</v>
      </c>
    </row>
    <row r="27" spans="2:8" s="80" customFormat="1" ht="15" customHeight="1" x14ac:dyDescent="0.25">
      <c r="B27" s="163">
        <v>43678</v>
      </c>
      <c r="C27" s="164"/>
      <c r="D27" s="165"/>
      <c r="E27" s="166"/>
      <c r="F27" s="167"/>
      <c r="G27" s="167"/>
      <c r="H27" s="167"/>
    </row>
    <row r="28" spans="2:8" s="80" customFormat="1" ht="15" customHeight="1" x14ac:dyDescent="0.25">
      <c r="B28" s="181" t="s">
        <v>295</v>
      </c>
      <c r="C28" s="168" t="s">
        <v>296</v>
      </c>
      <c r="D28" s="174">
        <f>E28/F28</f>
        <v>22056</v>
      </c>
      <c r="E28" s="170">
        <v>19918.7736</v>
      </c>
      <c r="F28" s="176">
        <v>0.90310000000000001</v>
      </c>
      <c r="G28" s="176">
        <v>0.90310000000000001</v>
      </c>
      <c r="H28" s="176">
        <v>0.90310000000000001</v>
      </c>
    </row>
    <row r="29" spans="2:8" s="80" customFormat="1" ht="15" customHeight="1" x14ac:dyDescent="0.25">
      <c r="B29" s="171" t="s">
        <v>12</v>
      </c>
      <c r="C29" s="179"/>
      <c r="D29" s="172">
        <f>E29/F29</f>
        <v>22056</v>
      </c>
      <c r="E29" s="166">
        <v>19918.7736</v>
      </c>
      <c r="F29" s="166">
        <v>0.90310000000000001</v>
      </c>
      <c r="G29" s="166">
        <v>0.90310000000000001</v>
      </c>
      <c r="H29" s="166">
        <v>0.90310000000000001</v>
      </c>
    </row>
    <row r="30" spans="2:8" s="80" customFormat="1" ht="15" customHeight="1" x14ac:dyDescent="0.25">
      <c r="B30" s="163">
        <v>43647</v>
      </c>
      <c r="C30" s="164"/>
      <c r="D30" s="165"/>
      <c r="E30" s="166"/>
      <c r="F30" s="166"/>
      <c r="G30" s="166"/>
      <c r="H30" s="166"/>
    </row>
    <row r="31" spans="2:8" s="80" customFormat="1" ht="15" customHeight="1" x14ac:dyDescent="0.25">
      <c r="B31" s="181" t="s">
        <v>321</v>
      </c>
      <c r="C31" s="168" t="s">
        <v>53</v>
      </c>
      <c r="D31" s="169">
        <f>E31/F31</f>
        <v>14999.999999999998</v>
      </c>
      <c r="E31" s="170">
        <v>16500</v>
      </c>
      <c r="F31" s="170">
        <v>1.1000000000000001</v>
      </c>
      <c r="G31" s="170">
        <v>1.1000000000000001</v>
      </c>
      <c r="H31" s="170">
        <v>1.1000000000000001</v>
      </c>
    </row>
    <row r="32" spans="2:8" s="80" customFormat="1" ht="15" customHeight="1" x14ac:dyDescent="0.25">
      <c r="B32" s="171" t="s">
        <v>12</v>
      </c>
      <c r="C32" s="164"/>
      <c r="D32" s="172">
        <f>E32/F32</f>
        <v>14999.999999999998</v>
      </c>
      <c r="E32" s="166">
        <v>16500</v>
      </c>
      <c r="F32" s="166">
        <v>1.1000000000000001</v>
      </c>
      <c r="G32" s="166">
        <v>1.1000000000000001</v>
      </c>
      <c r="H32" s="166">
        <v>1.1000000000000001</v>
      </c>
    </row>
    <row r="33" spans="2:8" s="80" customFormat="1" ht="15" customHeight="1" x14ac:dyDescent="0.25">
      <c r="B33" s="163">
        <v>43617</v>
      </c>
      <c r="C33" s="164"/>
      <c r="D33" s="165"/>
      <c r="E33" s="166"/>
      <c r="F33" s="166"/>
      <c r="G33" s="166"/>
      <c r="H33" s="166"/>
    </row>
    <row r="34" spans="2:8" s="80" customFormat="1" ht="15" customHeight="1" x14ac:dyDescent="0.25">
      <c r="B34" s="173" t="s">
        <v>319</v>
      </c>
      <c r="C34" s="168" t="s">
        <v>53</v>
      </c>
      <c r="D34" s="165"/>
      <c r="E34" s="170">
        <v>2250</v>
      </c>
      <c r="F34" s="170">
        <v>30</v>
      </c>
      <c r="G34" s="170">
        <v>30</v>
      </c>
      <c r="H34" s="170">
        <v>30</v>
      </c>
    </row>
    <row r="35" spans="2:8" s="80" customFormat="1" ht="15" customHeight="1" x14ac:dyDescent="0.25">
      <c r="B35" s="173" t="s">
        <v>320</v>
      </c>
      <c r="C35" s="168" t="s">
        <v>318</v>
      </c>
      <c r="D35" s="165"/>
      <c r="E35" s="170">
        <v>10000</v>
      </c>
      <c r="F35" s="170">
        <v>10000</v>
      </c>
      <c r="G35" s="170">
        <v>10000</v>
      </c>
      <c r="H35" s="170">
        <v>10000</v>
      </c>
    </row>
    <row r="36" spans="2:8" s="80" customFormat="1" ht="15" customHeight="1" x14ac:dyDescent="0.25">
      <c r="B36" s="171" t="s">
        <v>12</v>
      </c>
      <c r="C36" s="164"/>
      <c r="D36" s="165"/>
      <c r="E36" s="166">
        <f>SUM(E34:E35)</f>
        <v>12250</v>
      </c>
      <c r="F36" s="166">
        <v>5015</v>
      </c>
      <c r="G36" s="166">
        <v>30</v>
      </c>
      <c r="H36" s="166">
        <v>10000</v>
      </c>
    </row>
    <row r="37" spans="2:8" s="80" customFormat="1" ht="15" customHeight="1" x14ac:dyDescent="0.25">
      <c r="B37" s="163">
        <v>43586</v>
      </c>
      <c r="C37" s="164"/>
      <c r="D37" s="165"/>
      <c r="E37" s="166"/>
      <c r="F37" s="166"/>
      <c r="G37" s="166"/>
      <c r="H37" s="166"/>
    </row>
    <row r="38" spans="2:8" s="80" customFormat="1" ht="15" customHeight="1" x14ac:dyDescent="0.25">
      <c r="B38" s="173" t="s">
        <v>295</v>
      </c>
      <c r="C38" s="168" t="s">
        <v>296</v>
      </c>
      <c r="D38" s="169">
        <f>E38/F38</f>
        <v>65964.433694080086</v>
      </c>
      <c r="E38" s="174">
        <v>59519.378700000001</v>
      </c>
      <c r="F38" s="170">
        <v>0.90229500000000007</v>
      </c>
      <c r="G38" s="170">
        <v>0.90159</v>
      </c>
      <c r="H38" s="170">
        <v>0.90300000000000002</v>
      </c>
    </row>
    <row r="39" spans="2:8" s="80" customFormat="1" ht="15" customHeight="1" x14ac:dyDescent="0.25">
      <c r="B39" s="171" t="s">
        <v>12</v>
      </c>
      <c r="C39" s="164"/>
      <c r="D39" s="172">
        <f>E39/F39</f>
        <v>65964.433694080086</v>
      </c>
      <c r="E39" s="165">
        <v>59519.378700000001</v>
      </c>
      <c r="F39" s="166">
        <v>0.90229500000000007</v>
      </c>
      <c r="G39" s="166">
        <v>0.90159</v>
      </c>
      <c r="H39" s="166">
        <v>0.90300000000000002</v>
      </c>
    </row>
    <row r="40" spans="2:8" s="80" customFormat="1" ht="15" customHeight="1" x14ac:dyDescent="0.25">
      <c r="B40" s="175">
        <v>43556</v>
      </c>
      <c r="C40" s="164"/>
      <c r="D40" s="165"/>
      <c r="E40" s="166"/>
      <c r="F40" s="166"/>
      <c r="G40" s="166"/>
      <c r="H40" s="167"/>
    </row>
    <row r="41" spans="2:8" s="80" customFormat="1" ht="15" customHeight="1" x14ac:dyDescent="0.25">
      <c r="B41" s="173" t="s">
        <v>315</v>
      </c>
      <c r="C41" s="164"/>
      <c r="D41" s="165">
        <v>0</v>
      </c>
      <c r="E41" s="166">
        <v>0</v>
      </c>
      <c r="F41" s="166">
        <v>0</v>
      </c>
      <c r="G41" s="166">
        <v>0</v>
      </c>
      <c r="H41" s="167">
        <v>0</v>
      </c>
    </row>
    <row r="42" spans="2:8" s="80" customFormat="1" ht="15" customHeight="1" x14ac:dyDescent="0.25">
      <c r="B42" s="175">
        <v>43525</v>
      </c>
      <c r="C42" s="164"/>
      <c r="D42" s="165"/>
      <c r="E42" s="166"/>
      <c r="F42" s="166"/>
      <c r="G42" s="166"/>
      <c r="H42" s="167"/>
    </row>
    <row r="43" spans="2:8" s="80" customFormat="1" ht="15" customHeight="1" x14ac:dyDescent="0.25">
      <c r="B43" s="173" t="s">
        <v>315</v>
      </c>
      <c r="C43" s="164"/>
      <c r="D43" s="165">
        <v>0</v>
      </c>
      <c r="E43" s="166">
        <v>0</v>
      </c>
      <c r="F43" s="166">
        <v>0</v>
      </c>
      <c r="G43" s="166">
        <v>0</v>
      </c>
      <c r="H43" s="167">
        <v>0</v>
      </c>
    </row>
    <row r="44" spans="2:8" s="80" customFormat="1" ht="15" customHeight="1" x14ac:dyDescent="0.25">
      <c r="B44" s="175">
        <v>43497</v>
      </c>
      <c r="C44" s="164"/>
      <c r="D44" s="165"/>
      <c r="E44" s="166"/>
      <c r="F44" s="166"/>
      <c r="G44" s="166"/>
      <c r="H44" s="167"/>
    </row>
    <row r="45" spans="2:8" s="80" customFormat="1" ht="15" customHeight="1" x14ac:dyDescent="0.25">
      <c r="B45" s="173" t="s">
        <v>316</v>
      </c>
      <c r="C45" s="168" t="s">
        <v>53</v>
      </c>
      <c r="D45" s="169">
        <f>E45/F45</f>
        <v>15200</v>
      </c>
      <c r="E45" s="170">
        <v>15200</v>
      </c>
      <c r="F45" s="170">
        <v>1</v>
      </c>
      <c r="G45" s="170">
        <v>1</v>
      </c>
      <c r="H45" s="176">
        <v>1</v>
      </c>
    </row>
    <row r="46" spans="2:8" s="80" customFormat="1" ht="15" customHeight="1" x14ac:dyDescent="0.25">
      <c r="B46" s="173" t="s">
        <v>317</v>
      </c>
      <c r="C46" s="168" t="s">
        <v>53</v>
      </c>
      <c r="D46" s="169">
        <f t="shared" ref="D46" si="3">E46/F46</f>
        <v>7535.5504587155974</v>
      </c>
      <c r="E46" s="170">
        <v>16427.5</v>
      </c>
      <c r="F46" s="170">
        <v>2.1799999999999997</v>
      </c>
      <c r="G46" s="170">
        <v>2</v>
      </c>
      <c r="H46" s="176">
        <v>2.2999999999999998</v>
      </c>
    </row>
    <row r="47" spans="2:8" s="80" customFormat="1" ht="15" customHeight="1" x14ac:dyDescent="0.25">
      <c r="B47" s="171" t="s">
        <v>12</v>
      </c>
      <c r="C47" s="177"/>
      <c r="D47" s="172">
        <f>SUM(D45:D46)</f>
        <v>22735.550458715596</v>
      </c>
      <c r="E47" s="166">
        <v>31627.500000000004</v>
      </c>
      <c r="F47" s="166">
        <v>1.9833333333333332</v>
      </c>
      <c r="G47" s="166">
        <v>1</v>
      </c>
      <c r="H47" s="167">
        <v>2.2999999999999998</v>
      </c>
    </row>
    <row r="48" spans="2:8" s="80" customFormat="1" ht="15" customHeight="1" x14ac:dyDescent="0.25">
      <c r="B48" s="175">
        <v>43466</v>
      </c>
      <c r="C48" s="164"/>
      <c r="D48" s="165"/>
      <c r="E48" s="166"/>
      <c r="F48" s="166"/>
      <c r="G48" s="166"/>
      <c r="H48" s="167"/>
    </row>
    <row r="49" spans="2:8" s="80" customFormat="1" ht="15" customHeight="1" x14ac:dyDescent="0.25">
      <c r="B49" s="173" t="s">
        <v>56</v>
      </c>
      <c r="C49" s="178" t="s">
        <v>22</v>
      </c>
      <c r="D49" s="169">
        <f>E49/F49</f>
        <v>506.34057971014488</v>
      </c>
      <c r="E49" s="170">
        <v>27950</v>
      </c>
      <c r="F49" s="170">
        <v>55.2</v>
      </c>
      <c r="G49" s="170">
        <v>55</v>
      </c>
      <c r="H49" s="176">
        <v>56</v>
      </c>
    </row>
    <row r="50" spans="2:8" s="80" customFormat="1" ht="15" customHeight="1" x14ac:dyDescent="0.25">
      <c r="B50" s="171" t="s">
        <v>12</v>
      </c>
      <c r="C50" s="164"/>
      <c r="D50" s="172">
        <f>E50/F50</f>
        <v>506.34057971014488</v>
      </c>
      <c r="E50" s="166">
        <v>27950</v>
      </c>
      <c r="F50" s="166">
        <v>55.2</v>
      </c>
      <c r="G50" s="166">
        <v>55</v>
      </c>
      <c r="H50" s="167">
        <v>56</v>
      </c>
    </row>
    <row r="51" spans="2:8" s="80" customFormat="1" x14ac:dyDescent="0.25">
      <c r="B51" s="101"/>
      <c r="C51" s="109"/>
      <c r="D51" s="103"/>
      <c r="E51" s="104"/>
      <c r="F51" s="104"/>
      <c r="G51" s="104"/>
      <c r="H51" s="104"/>
    </row>
    <row r="52" spans="2:8" s="80" customFormat="1" x14ac:dyDescent="0.25">
      <c r="B52" s="101"/>
      <c r="C52" s="109"/>
      <c r="D52" s="103"/>
      <c r="E52" s="104"/>
      <c r="F52" s="104"/>
      <c r="G52" s="104"/>
      <c r="H52" s="104"/>
    </row>
    <row r="53" spans="2:8" s="80" customFormat="1" x14ac:dyDescent="0.25">
      <c r="B53" s="29"/>
      <c r="C53" s="109"/>
      <c r="D53" s="108"/>
      <c r="E53" s="105"/>
      <c r="F53" s="105"/>
      <c r="G53" s="105"/>
      <c r="H53" s="105"/>
    </row>
    <row r="54" spans="2:8" s="80" customFormat="1" x14ac:dyDescent="0.25">
      <c r="B54" s="106"/>
      <c r="C54" s="102"/>
      <c r="D54" s="107"/>
      <c r="E54" s="104"/>
      <c r="F54" s="104"/>
      <c r="G54" s="104"/>
      <c r="H54" s="104"/>
    </row>
    <row r="55" spans="2:8" s="80" customFormat="1" x14ac:dyDescent="0.25">
      <c r="B55" s="101"/>
      <c r="C55" s="109"/>
      <c r="D55" s="103"/>
      <c r="E55" s="104"/>
      <c r="F55" s="104"/>
      <c r="G55" s="104"/>
      <c r="H55" s="104"/>
    </row>
    <row r="56" spans="2:8" s="80" customFormat="1" x14ac:dyDescent="0.25">
      <c r="B56" s="101"/>
      <c r="C56" s="109"/>
      <c r="D56" s="103"/>
      <c r="E56" s="104"/>
      <c r="F56" s="104"/>
      <c r="G56" s="104"/>
      <c r="H56" s="104"/>
    </row>
    <row r="57" spans="2:8" s="80" customFormat="1" x14ac:dyDescent="0.25">
      <c r="B57" s="101"/>
      <c r="C57" s="109"/>
      <c r="D57" s="103"/>
      <c r="E57" s="104"/>
      <c r="F57" s="104"/>
      <c r="G57" s="104"/>
      <c r="H57" s="104"/>
    </row>
    <row r="58" spans="2:8" s="80" customFormat="1" x14ac:dyDescent="0.25">
      <c r="B58" s="29"/>
      <c r="C58" s="109"/>
      <c r="D58" s="108"/>
      <c r="E58" s="105"/>
      <c r="F58" s="105"/>
      <c r="G58" s="105"/>
      <c r="H58" s="105"/>
    </row>
    <row r="59" spans="2:8" s="80" customFormat="1" x14ac:dyDescent="0.25">
      <c r="B59" s="106"/>
      <c r="C59" s="102"/>
      <c r="D59" s="107"/>
      <c r="E59" s="104"/>
      <c r="F59" s="104"/>
      <c r="G59" s="104"/>
      <c r="H59" s="104"/>
    </row>
    <row r="60" spans="2:8" s="80" customFormat="1" x14ac:dyDescent="0.25">
      <c r="B60" s="101"/>
      <c r="C60" s="109"/>
      <c r="D60" s="103"/>
      <c r="E60" s="104"/>
      <c r="F60" s="104"/>
      <c r="G60" s="104"/>
      <c r="H60" s="104"/>
    </row>
    <row r="61" spans="2:8" s="80" customFormat="1" x14ac:dyDescent="0.25">
      <c r="B61" s="101"/>
      <c r="C61" s="109"/>
      <c r="D61" s="103"/>
      <c r="E61" s="104"/>
      <c r="F61" s="104"/>
      <c r="G61" s="104"/>
      <c r="H61" s="104"/>
    </row>
    <row r="62" spans="2:8" s="80" customFormat="1" x14ac:dyDescent="0.25">
      <c r="B62" s="101"/>
      <c r="C62" s="109"/>
      <c r="D62" s="103"/>
      <c r="E62" s="104"/>
      <c r="F62" s="104"/>
      <c r="G62" s="104"/>
      <c r="H62" s="104"/>
    </row>
    <row r="63" spans="2:8" s="80" customFormat="1" x14ac:dyDescent="0.25">
      <c r="B63" s="29"/>
      <c r="C63" s="109"/>
      <c r="D63" s="108"/>
      <c r="E63" s="105"/>
      <c r="F63" s="105"/>
      <c r="G63" s="105"/>
      <c r="H63" s="105"/>
    </row>
    <row r="64" spans="2:8" s="80" customFormat="1" x14ac:dyDescent="0.25">
      <c r="B64" s="106"/>
      <c r="C64" s="102"/>
      <c r="D64" s="107"/>
      <c r="E64" s="104"/>
      <c r="F64" s="104"/>
      <c r="G64" s="104"/>
      <c r="H64" s="104"/>
    </row>
    <row r="65" spans="2:8" s="80" customFormat="1" x14ac:dyDescent="0.25">
      <c r="B65" s="101"/>
      <c r="C65" s="109"/>
      <c r="D65" s="103"/>
      <c r="E65" s="104"/>
      <c r="F65" s="104"/>
      <c r="G65" s="104"/>
      <c r="H65" s="104"/>
    </row>
    <row r="66" spans="2:8" s="80" customFormat="1" x14ac:dyDescent="0.25">
      <c r="B66" s="101"/>
      <c r="C66" s="109"/>
      <c r="D66" s="103"/>
      <c r="E66" s="104"/>
      <c r="F66" s="104"/>
      <c r="G66" s="104"/>
      <c r="H66" s="104"/>
    </row>
    <row r="67" spans="2:8" s="80" customFormat="1" x14ac:dyDescent="0.25">
      <c r="B67" s="29"/>
      <c r="C67" s="110"/>
      <c r="D67" s="108"/>
      <c r="E67" s="105"/>
      <c r="F67" s="105"/>
      <c r="G67" s="105"/>
      <c r="H67" s="105"/>
    </row>
    <row r="68" spans="2:8" s="80" customFormat="1" x14ac:dyDescent="0.25">
      <c r="B68" s="106"/>
      <c r="C68" s="102"/>
      <c r="D68" s="107"/>
      <c r="E68" s="104"/>
      <c r="F68" s="104"/>
      <c r="G68" s="104"/>
      <c r="H68" s="104"/>
    </row>
    <row r="69" spans="2:8" s="80" customFormat="1" x14ac:dyDescent="0.25">
      <c r="B69" s="101"/>
      <c r="C69" s="109"/>
      <c r="D69" s="103"/>
      <c r="E69" s="104"/>
      <c r="F69" s="104"/>
      <c r="G69" s="104"/>
      <c r="H69" s="104"/>
    </row>
    <row r="70" spans="2:8" s="80" customFormat="1" x14ac:dyDescent="0.25">
      <c r="B70" s="111"/>
      <c r="C70" s="112"/>
      <c r="D70" s="113"/>
      <c r="E70" s="114"/>
      <c r="F70" s="114"/>
      <c r="G70" s="114"/>
      <c r="H70" s="114"/>
    </row>
    <row r="71" spans="2:8" s="80" customFormat="1" x14ac:dyDescent="0.25">
      <c r="B71" s="106"/>
      <c r="C71" s="102"/>
      <c r="D71" s="107"/>
      <c r="E71" s="104"/>
      <c r="F71" s="104"/>
      <c r="G71" s="104"/>
      <c r="H71" s="104"/>
    </row>
    <row r="72" spans="2:8" s="80" customFormat="1" x14ac:dyDescent="0.25">
      <c r="B72" s="101"/>
      <c r="C72" s="109"/>
      <c r="D72" s="103"/>
      <c r="E72" s="104"/>
      <c r="F72" s="104"/>
      <c r="G72" s="104"/>
      <c r="H72" s="104"/>
    </row>
    <row r="73" spans="2:8" s="80" customFormat="1" x14ac:dyDescent="0.25">
      <c r="B73" s="101"/>
      <c r="C73" s="109"/>
      <c r="D73" s="103"/>
      <c r="E73" s="104"/>
      <c r="F73" s="104"/>
      <c r="G73" s="104"/>
      <c r="H73" s="104"/>
    </row>
    <row r="74" spans="2:8" s="80" customFormat="1" x14ac:dyDescent="0.25">
      <c r="B74" s="101"/>
      <c r="C74" s="109"/>
      <c r="D74" s="103"/>
      <c r="E74" s="104"/>
      <c r="F74" s="104"/>
      <c r="G74" s="104"/>
      <c r="H74" s="104"/>
    </row>
    <row r="75" spans="2:8" s="80" customFormat="1" x14ac:dyDescent="0.25">
      <c r="B75" s="29"/>
      <c r="C75" s="109"/>
      <c r="D75" s="108"/>
      <c r="E75" s="105"/>
      <c r="F75" s="105"/>
      <c r="G75" s="105"/>
      <c r="H75" s="105"/>
    </row>
    <row r="76" spans="2:8" s="80" customFormat="1" x14ac:dyDescent="0.25">
      <c r="B76" s="106"/>
      <c r="C76" s="102"/>
      <c r="D76" s="107"/>
      <c r="E76" s="104"/>
      <c r="F76" s="104"/>
      <c r="G76" s="104"/>
      <c r="H76" s="104"/>
    </row>
    <row r="77" spans="2:8" s="80" customFormat="1" x14ac:dyDescent="0.25">
      <c r="B77" s="101"/>
      <c r="C77" s="109"/>
      <c r="D77" s="103"/>
      <c r="E77" s="104"/>
      <c r="F77" s="104"/>
      <c r="G77" s="104"/>
      <c r="H77" s="104"/>
    </row>
    <row r="78" spans="2:8" s="80" customFormat="1" x14ac:dyDescent="0.25">
      <c r="B78" s="29"/>
      <c r="C78" s="109"/>
      <c r="D78" s="108"/>
      <c r="E78" s="105"/>
      <c r="F78" s="105"/>
      <c r="G78" s="105"/>
      <c r="H78" s="105"/>
    </row>
    <row r="79" spans="2:8" s="80" customFormat="1" x14ac:dyDescent="0.25"/>
    <row r="80" spans="2:8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="80" customFormat="1" x14ac:dyDescent="0.25"/>
    <row r="98" s="80" customFormat="1" x14ac:dyDescent="0.25"/>
    <row r="99" s="80" customFormat="1" x14ac:dyDescent="0.25"/>
    <row r="100" s="80" customFormat="1" x14ac:dyDescent="0.25"/>
    <row r="101" s="80" customFormat="1" x14ac:dyDescent="0.25"/>
    <row r="102" s="80" customFormat="1" x14ac:dyDescent="0.25"/>
    <row r="103" s="80" customFormat="1" x14ac:dyDescent="0.25"/>
    <row r="104" s="80" customFormat="1" x14ac:dyDescent="0.25"/>
    <row r="105" s="80" customFormat="1" x14ac:dyDescent="0.25"/>
    <row r="106" s="80" customFormat="1" x14ac:dyDescent="0.25"/>
    <row r="107" s="80" customFormat="1" x14ac:dyDescent="0.25"/>
    <row r="108" s="80" customFormat="1" x14ac:dyDescent="0.25"/>
    <row r="109" s="80" customFormat="1" x14ac:dyDescent="0.25"/>
    <row r="110" s="80" customFormat="1" x14ac:dyDescent="0.25"/>
    <row r="111" s="80" customFormat="1" x14ac:dyDescent="0.25"/>
    <row r="112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11"/>
  <sheetViews>
    <sheetView topLeftCell="A37" workbookViewId="0">
      <selection activeCell="B41" sqref="B41"/>
    </sheetView>
  </sheetViews>
  <sheetFormatPr baseColWidth="10" defaultRowHeight="15" x14ac:dyDescent="0.25"/>
  <cols>
    <col min="1" max="1" width="11.42578125" style="80"/>
    <col min="2" max="2" width="69.28515625" bestFit="1" customWidth="1"/>
    <col min="3" max="3" width="11.42578125" customWidth="1"/>
    <col min="4" max="4" width="15.28515625" bestFit="1" customWidth="1"/>
    <col min="5" max="5" width="18.2851562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330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91">
        <v>44166</v>
      </c>
      <c r="C10" s="192"/>
      <c r="D10" s="193"/>
      <c r="E10" s="193"/>
      <c r="F10" s="193"/>
      <c r="G10" s="193"/>
      <c r="H10" s="193"/>
    </row>
    <row r="11" spans="1:29" s="80" customFormat="1" ht="15" customHeight="1" x14ac:dyDescent="0.25">
      <c r="B11" s="180" t="s">
        <v>327</v>
      </c>
      <c r="C11" s="192" t="s">
        <v>22</v>
      </c>
      <c r="D11" s="174">
        <f>E11/F11</f>
        <v>75000</v>
      </c>
      <c r="E11" s="174">
        <v>4919348.3250000002</v>
      </c>
      <c r="F11" s="174">
        <v>65.591311000000005</v>
      </c>
      <c r="G11" s="170">
        <v>65.591311000000005</v>
      </c>
      <c r="H11" s="170">
        <v>65.591311000000005</v>
      </c>
    </row>
    <row r="12" spans="1:29" s="80" customFormat="1" ht="15" customHeight="1" x14ac:dyDescent="0.25">
      <c r="B12" s="194" t="s">
        <v>329</v>
      </c>
      <c r="C12" s="192" t="s">
        <v>22</v>
      </c>
      <c r="D12" s="174">
        <f t="shared" ref="D12:D16" si="0">E12/F12</f>
        <v>231089.38072265632</v>
      </c>
      <c r="E12" s="174">
        <v>10929716.699999999</v>
      </c>
      <c r="F12" s="174">
        <v>47.296490500000004</v>
      </c>
      <c r="G12" s="170">
        <v>47.095185999999998</v>
      </c>
      <c r="H12" s="170">
        <v>47.497795000000004</v>
      </c>
    </row>
    <row r="13" spans="1:29" s="80" customFormat="1" ht="15" customHeight="1" x14ac:dyDescent="0.25">
      <c r="B13" s="180" t="s">
        <v>152</v>
      </c>
      <c r="C13" s="192" t="s">
        <v>22</v>
      </c>
      <c r="D13" s="174">
        <f t="shared" si="0"/>
        <v>129999.99999999999</v>
      </c>
      <c r="E13" s="174">
        <v>6036957.0299999993</v>
      </c>
      <c r="F13" s="174">
        <v>46.438130999999998</v>
      </c>
      <c r="G13" s="170">
        <v>46.438130999999998</v>
      </c>
      <c r="H13" s="170">
        <v>46.438130999999998</v>
      </c>
    </row>
    <row r="14" spans="1:29" s="80" customFormat="1" ht="15" customHeight="1" x14ac:dyDescent="0.25">
      <c r="B14" s="194" t="s">
        <v>164</v>
      </c>
      <c r="C14" s="192" t="s">
        <v>326</v>
      </c>
      <c r="D14" s="174">
        <f t="shared" si="0"/>
        <v>18999.999999999996</v>
      </c>
      <c r="E14" s="174">
        <v>6946515.8999999994</v>
      </c>
      <c r="F14" s="174">
        <v>365.60610000000003</v>
      </c>
      <c r="G14" s="170">
        <v>365.60610000000003</v>
      </c>
      <c r="H14" s="170">
        <v>365.60610000000003</v>
      </c>
    </row>
    <row r="15" spans="1:29" s="80" customFormat="1" ht="15" customHeight="1" x14ac:dyDescent="0.25">
      <c r="B15" s="180" t="s">
        <v>166</v>
      </c>
      <c r="C15" s="192" t="s">
        <v>22</v>
      </c>
      <c r="D15" s="174">
        <f t="shared" si="0"/>
        <v>103000</v>
      </c>
      <c r="E15" s="174">
        <v>2972703.085</v>
      </c>
      <c r="F15" s="174">
        <v>28.861194999999999</v>
      </c>
      <c r="G15" s="170">
        <v>28.861194999999999</v>
      </c>
      <c r="H15" s="170">
        <v>28.861194999999999</v>
      </c>
    </row>
    <row r="16" spans="1:29" s="80" customFormat="1" ht="15" customHeight="1" x14ac:dyDescent="0.25">
      <c r="B16" s="180" t="s">
        <v>337</v>
      </c>
      <c r="C16" s="192" t="s">
        <v>22</v>
      </c>
      <c r="D16" s="174">
        <f t="shared" si="0"/>
        <v>246000.00000000003</v>
      </c>
      <c r="E16" s="174">
        <v>7000274.4000000004</v>
      </c>
      <c r="F16" s="174">
        <v>28.456399999999999</v>
      </c>
      <c r="G16" s="170">
        <v>28.456399999999999</v>
      </c>
      <c r="H16" s="170">
        <v>28.456399999999999</v>
      </c>
    </row>
    <row r="17" spans="2:8" s="80" customFormat="1" ht="15" customHeight="1" x14ac:dyDescent="0.25">
      <c r="B17" s="180" t="s">
        <v>338</v>
      </c>
      <c r="C17" s="192" t="s">
        <v>339</v>
      </c>
      <c r="D17" s="174">
        <f>E17/F17</f>
        <v>75</v>
      </c>
      <c r="E17" s="174">
        <v>402460.41855</v>
      </c>
      <c r="F17" s="174">
        <v>5366.1389140000001</v>
      </c>
      <c r="G17" s="170">
        <v>5366.1389140000001</v>
      </c>
      <c r="H17" s="170">
        <v>5366.1389140000001</v>
      </c>
    </row>
    <row r="18" spans="2:8" s="80" customFormat="1" ht="15" customHeight="1" x14ac:dyDescent="0.25">
      <c r="B18" s="191" t="s">
        <v>12</v>
      </c>
      <c r="C18" s="192"/>
      <c r="D18" s="165">
        <f>E18/F18</f>
        <v>52314.924015241362</v>
      </c>
      <c r="E18" s="165">
        <v>39207975.858549997</v>
      </c>
      <c r="F18" s="166">
        <v>749.46062900000004</v>
      </c>
      <c r="G18" s="166">
        <v>28.456399999999999</v>
      </c>
      <c r="H18" s="166">
        <v>5366.1389140000001</v>
      </c>
    </row>
    <row r="19" spans="2:8" s="80" customFormat="1" ht="15" customHeight="1" x14ac:dyDescent="0.25">
      <c r="B19" s="191">
        <v>44136</v>
      </c>
      <c r="C19" s="192"/>
      <c r="D19" s="195"/>
      <c r="E19" s="195"/>
      <c r="F19" s="195"/>
      <c r="G19" s="195"/>
      <c r="H19" s="195"/>
    </row>
    <row r="20" spans="2:8" s="80" customFormat="1" ht="15" customHeight="1" x14ac:dyDescent="0.25">
      <c r="B20" s="194" t="s">
        <v>54</v>
      </c>
      <c r="C20" s="192" t="s">
        <v>53</v>
      </c>
      <c r="D20" s="174">
        <f>E20/F20</f>
        <v>200</v>
      </c>
      <c r="E20" s="174">
        <v>2400</v>
      </c>
      <c r="F20" s="170">
        <v>12</v>
      </c>
      <c r="G20" s="170">
        <v>12</v>
      </c>
      <c r="H20" s="170">
        <v>12</v>
      </c>
    </row>
    <row r="21" spans="2:8" s="80" customFormat="1" ht="15" customHeight="1" x14ac:dyDescent="0.25">
      <c r="B21" s="194" t="s">
        <v>329</v>
      </c>
      <c r="C21" s="192" t="s">
        <v>22</v>
      </c>
      <c r="D21" s="174">
        <f>E21/F21</f>
        <v>224869.11354403174</v>
      </c>
      <c r="E21" s="174">
        <v>9958390.1950000003</v>
      </c>
      <c r="F21" s="170">
        <v>44.285273500000002</v>
      </c>
      <c r="G21" s="170">
        <v>43.126004999999999</v>
      </c>
      <c r="H21" s="170">
        <v>45.444541999999998</v>
      </c>
    </row>
    <row r="22" spans="2:8" s="80" customFormat="1" ht="15" customHeight="1" x14ac:dyDescent="0.25">
      <c r="B22" s="194" t="s">
        <v>164</v>
      </c>
      <c r="C22" s="192" t="s">
        <v>326</v>
      </c>
      <c r="D22" s="174">
        <f>E22/F22</f>
        <v>42364.370239394411</v>
      </c>
      <c r="E22" s="174">
        <v>14959547.489</v>
      </c>
      <c r="F22" s="170">
        <v>353.11624849999998</v>
      </c>
      <c r="G22" s="170">
        <v>349.81327800000003</v>
      </c>
      <c r="H22" s="170">
        <v>356.419219</v>
      </c>
    </row>
    <row r="23" spans="2:8" s="80" customFormat="1" ht="15" customHeight="1" x14ac:dyDescent="0.25">
      <c r="B23" s="191" t="s">
        <v>12</v>
      </c>
      <c r="C23" s="192"/>
      <c r="D23" s="165">
        <f>E23/F23</f>
        <v>154438.79314367089</v>
      </c>
      <c r="E23" s="165">
        <v>24920337.684</v>
      </c>
      <c r="F23" s="166">
        <v>161.36060879999999</v>
      </c>
      <c r="G23" s="166">
        <v>12</v>
      </c>
      <c r="H23" s="166">
        <v>356.419219</v>
      </c>
    </row>
    <row r="24" spans="2:8" s="80" customFormat="1" ht="15" customHeight="1" x14ac:dyDescent="0.25">
      <c r="B24" s="191">
        <v>44105</v>
      </c>
      <c r="C24" s="192"/>
      <c r="D24" s="193"/>
      <c r="E24" s="193"/>
      <c r="F24" s="193"/>
      <c r="G24" s="193"/>
      <c r="H24" s="193"/>
    </row>
    <row r="25" spans="2:8" s="80" customFormat="1" ht="15" customHeight="1" x14ac:dyDescent="0.25">
      <c r="B25" s="194" t="s">
        <v>329</v>
      </c>
      <c r="C25" s="192" t="s">
        <v>22</v>
      </c>
      <c r="D25" s="174">
        <f>E25/F25</f>
        <v>217363.74156077325</v>
      </c>
      <c r="E25" s="174">
        <v>8970349.1099999994</v>
      </c>
      <c r="F25" s="170">
        <v>41.268838333333335</v>
      </c>
      <c r="G25" s="170">
        <v>39.444912000000002</v>
      </c>
      <c r="H25" s="170">
        <v>42.593457000000001</v>
      </c>
    </row>
    <row r="26" spans="2:8" s="80" customFormat="1" ht="15" customHeight="1" x14ac:dyDescent="0.25">
      <c r="B26" s="194" t="s">
        <v>334</v>
      </c>
      <c r="C26" s="192" t="s">
        <v>22</v>
      </c>
      <c r="D26" s="174">
        <f t="shared" ref="D26:D29" si="1">E26/F26</f>
        <v>62200.000000000007</v>
      </c>
      <c r="E26" s="174">
        <v>7002271.9840000002</v>
      </c>
      <c r="F26" s="170">
        <v>112.57671999999999</v>
      </c>
      <c r="G26" s="170">
        <v>112.57671999999999</v>
      </c>
      <c r="H26" s="170">
        <v>112.57671999999999</v>
      </c>
    </row>
    <row r="27" spans="2:8" s="80" customFormat="1" ht="15" customHeight="1" x14ac:dyDescent="0.25">
      <c r="B27" s="194" t="s">
        <v>164</v>
      </c>
      <c r="C27" s="192" t="s">
        <v>326</v>
      </c>
      <c r="D27" s="174">
        <f t="shared" si="1"/>
        <v>56742.478359380795</v>
      </c>
      <c r="E27" s="174">
        <v>19001082.820700001</v>
      </c>
      <c r="F27" s="170">
        <v>334.86522566666667</v>
      </c>
      <c r="G27" s="170">
        <v>324.77212200000002</v>
      </c>
      <c r="H27" s="170">
        <v>350.84557799999999</v>
      </c>
    </row>
    <row r="28" spans="2:8" s="80" customFormat="1" ht="15" customHeight="1" x14ac:dyDescent="0.25">
      <c r="B28" s="194" t="s">
        <v>335</v>
      </c>
      <c r="C28" s="192" t="s">
        <v>22</v>
      </c>
      <c r="D28" s="174">
        <f t="shared" si="1"/>
        <v>38100</v>
      </c>
      <c r="E28" s="174">
        <v>3001123.9317000001</v>
      </c>
      <c r="F28" s="170">
        <v>78.769656999999995</v>
      </c>
      <c r="G28" s="170">
        <v>78.769656999999995</v>
      </c>
      <c r="H28" s="170">
        <v>78.769656999999995</v>
      </c>
    </row>
    <row r="29" spans="2:8" s="80" customFormat="1" ht="15" customHeight="1" x14ac:dyDescent="0.25">
      <c r="B29" s="194" t="s">
        <v>289</v>
      </c>
      <c r="C29" s="192" t="s">
        <v>22</v>
      </c>
      <c r="D29" s="174">
        <f t="shared" si="1"/>
        <v>500</v>
      </c>
      <c r="E29" s="174">
        <v>28125</v>
      </c>
      <c r="F29" s="170">
        <v>56.25</v>
      </c>
      <c r="G29" s="170">
        <v>56.25</v>
      </c>
      <c r="H29" s="170">
        <v>56.25</v>
      </c>
    </row>
    <row r="30" spans="2:8" s="80" customFormat="1" ht="15" customHeight="1" x14ac:dyDescent="0.25">
      <c r="B30" s="194" t="s">
        <v>336</v>
      </c>
      <c r="C30" s="192" t="s">
        <v>22</v>
      </c>
      <c r="D30" s="174">
        <f>E30/F30</f>
        <v>107000</v>
      </c>
      <c r="E30" s="174">
        <v>7011014.5</v>
      </c>
      <c r="F30" s="170">
        <v>65.523499999999999</v>
      </c>
      <c r="G30" s="170">
        <v>65.523499999999999</v>
      </c>
      <c r="H30" s="170">
        <v>65.523499999999999</v>
      </c>
    </row>
    <row r="31" spans="2:8" s="80" customFormat="1" ht="15" customHeight="1" x14ac:dyDescent="0.25">
      <c r="B31" s="191" t="s">
        <v>12</v>
      </c>
      <c r="C31" s="192"/>
      <c r="D31" s="165">
        <f>E31/F31</f>
        <v>347593.26713062264</v>
      </c>
      <c r="E31" s="165">
        <v>45013967.3464</v>
      </c>
      <c r="F31" s="166">
        <v>129.50183908333335</v>
      </c>
      <c r="G31" s="166">
        <v>39.444912000000002</v>
      </c>
      <c r="H31" s="166">
        <v>350.84557799999999</v>
      </c>
    </row>
    <row r="32" spans="2:8" s="80" customFormat="1" ht="15" customHeight="1" x14ac:dyDescent="0.25">
      <c r="B32" s="163">
        <v>44075</v>
      </c>
      <c r="C32" s="179"/>
      <c r="D32" s="188"/>
      <c r="E32" s="188"/>
      <c r="F32" s="188"/>
      <c r="G32" s="188"/>
      <c r="H32" s="188"/>
    </row>
    <row r="33" spans="2:8" s="80" customFormat="1" ht="15" customHeight="1" x14ac:dyDescent="0.25">
      <c r="B33" s="180" t="s">
        <v>295</v>
      </c>
      <c r="C33" s="179" t="s">
        <v>296</v>
      </c>
      <c r="D33" s="174">
        <f>E33/F33</f>
        <v>22000</v>
      </c>
      <c r="E33" s="174">
        <v>19707.71</v>
      </c>
      <c r="F33" s="170">
        <v>0.89580499999999996</v>
      </c>
      <c r="G33" s="170">
        <v>0.89580499999999996</v>
      </c>
      <c r="H33" s="170">
        <v>0.89580499999999996</v>
      </c>
    </row>
    <row r="34" spans="2:8" s="80" customFormat="1" ht="15" customHeight="1" x14ac:dyDescent="0.25">
      <c r="B34" s="180" t="s">
        <v>329</v>
      </c>
      <c r="C34" s="179" t="s">
        <v>22</v>
      </c>
      <c r="D34" s="174">
        <f t="shared" ref="D34:D37" si="2">E34/F34</f>
        <v>209770.70024026468</v>
      </c>
      <c r="E34" s="174">
        <v>8814765.2600000016</v>
      </c>
      <c r="F34" s="170">
        <v>42.020955499999999</v>
      </c>
      <c r="G34" s="170">
        <v>41.883307000000002</v>
      </c>
      <c r="H34" s="170">
        <v>42.158603999999997</v>
      </c>
    </row>
    <row r="35" spans="2:8" s="80" customFormat="1" ht="15" customHeight="1" x14ac:dyDescent="0.25">
      <c r="B35" s="180" t="s">
        <v>334</v>
      </c>
      <c r="C35" s="179" t="s">
        <v>22</v>
      </c>
      <c r="D35" s="174">
        <f t="shared" si="2"/>
        <v>34000</v>
      </c>
      <c r="E35" s="174">
        <v>3971428.548</v>
      </c>
      <c r="F35" s="170">
        <v>116.80672199999999</v>
      </c>
      <c r="G35" s="170">
        <v>116.80672199999999</v>
      </c>
      <c r="H35" s="170">
        <v>116.80672199999999</v>
      </c>
    </row>
    <row r="36" spans="2:8" s="80" customFormat="1" ht="15" customHeight="1" x14ac:dyDescent="0.25">
      <c r="B36" s="180" t="s">
        <v>164</v>
      </c>
      <c r="C36" s="179" t="s">
        <v>326</v>
      </c>
      <c r="D36" s="174">
        <f t="shared" si="2"/>
        <v>70764.156854505956</v>
      </c>
      <c r="E36" s="174">
        <v>24310603.130000003</v>
      </c>
      <c r="F36" s="170">
        <v>343.54402299999998</v>
      </c>
      <c r="G36" s="170">
        <v>336.98098499999998</v>
      </c>
      <c r="H36" s="170">
        <v>350.10706099999999</v>
      </c>
    </row>
    <row r="37" spans="2:8" s="80" customFormat="1" ht="15" customHeight="1" x14ac:dyDescent="0.25">
      <c r="B37" s="180" t="s">
        <v>335</v>
      </c>
      <c r="C37" s="179" t="s">
        <v>22</v>
      </c>
      <c r="D37" s="174">
        <f t="shared" si="2"/>
        <v>141025.26723516002</v>
      </c>
      <c r="E37" s="174">
        <v>10985066.73</v>
      </c>
      <c r="F37" s="170">
        <v>77.894316000000003</v>
      </c>
      <c r="G37" s="170">
        <v>77.843850000000003</v>
      </c>
      <c r="H37" s="170">
        <v>77.944782000000004</v>
      </c>
    </row>
    <row r="38" spans="2:8" s="80" customFormat="1" ht="15" customHeight="1" x14ac:dyDescent="0.25">
      <c r="B38" s="163" t="s">
        <v>12</v>
      </c>
      <c r="C38" s="179"/>
      <c r="D38" s="165">
        <f>E38/F38</f>
        <v>368375.25599472952</v>
      </c>
      <c r="E38" s="165">
        <v>48101571.378000006</v>
      </c>
      <c r="F38" s="166">
        <v>130.5776395</v>
      </c>
      <c r="G38" s="166">
        <v>0.89580499999999996</v>
      </c>
      <c r="H38" s="166">
        <v>350.10706099999999</v>
      </c>
    </row>
    <row r="39" spans="2:8" s="80" customFormat="1" ht="15" customHeight="1" x14ac:dyDescent="0.25">
      <c r="B39" s="163">
        <v>44044</v>
      </c>
      <c r="C39" s="179"/>
      <c r="D39" s="188"/>
      <c r="E39" s="188"/>
      <c r="F39" s="188"/>
      <c r="G39" s="188"/>
      <c r="H39" s="188"/>
    </row>
    <row r="40" spans="2:8" s="80" customFormat="1" ht="15" customHeight="1" x14ac:dyDescent="0.25">
      <c r="B40" s="180" t="s">
        <v>327</v>
      </c>
      <c r="C40" s="179" t="s">
        <v>22</v>
      </c>
      <c r="D40" s="174">
        <f>E40/F40</f>
        <v>60000.000000000007</v>
      </c>
      <c r="E40" s="174">
        <v>3366072.0000000005</v>
      </c>
      <c r="F40" s="170">
        <v>56.101199999999999</v>
      </c>
      <c r="G40" s="170">
        <v>56.101199999999999</v>
      </c>
      <c r="H40" s="170">
        <v>56.101199999999999</v>
      </c>
    </row>
    <row r="41" spans="2:8" s="80" customFormat="1" ht="15" customHeight="1" x14ac:dyDescent="0.25">
      <c r="B41" s="180" t="s">
        <v>328</v>
      </c>
      <c r="C41" s="179" t="s">
        <v>22</v>
      </c>
      <c r="D41" s="174">
        <f t="shared" ref="D41:D44" si="3">E41/F41</f>
        <v>68000</v>
      </c>
      <c r="E41" s="174">
        <v>2963664.4</v>
      </c>
      <c r="F41" s="170">
        <v>43.583300000000001</v>
      </c>
      <c r="G41" s="170">
        <v>43.583300000000001</v>
      </c>
      <c r="H41" s="170">
        <v>43.583300000000001</v>
      </c>
    </row>
    <row r="42" spans="2:8" s="80" customFormat="1" ht="15" customHeight="1" x14ac:dyDescent="0.25">
      <c r="B42" s="180" t="s">
        <v>329</v>
      </c>
      <c r="C42" s="190"/>
      <c r="D42" s="174">
        <f t="shared" si="3"/>
        <v>119983.60847675915</v>
      </c>
      <c r="E42" s="174">
        <v>5131585.8499999996</v>
      </c>
      <c r="F42" s="170">
        <v>42.769057500000002</v>
      </c>
      <c r="G42" s="170">
        <v>42.734005000000003</v>
      </c>
      <c r="H42" s="170">
        <v>42.804110000000001</v>
      </c>
    </row>
    <row r="43" spans="2:8" s="80" customFormat="1" ht="15" customHeight="1" x14ac:dyDescent="0.25">
      <c r="B43" s="180" t="s">
        <v>164</v>
      </c>
      <c r="C43" s="190" t="s">
        <v>326</v>
      </c>
      <c r="D43" s="174">
        <f t="shared" si="3"/>
        <v>12000</v>
      </c>
      <c r="E43" s="174">
        <v>4013269.2</v>
      </c>
      <c r="F43" s="170">
        <v>334.4391</v>
      </c>
      <c r="G43" s="170">
        <v>334.4391</v>
      </c>
      <c r="H43" s="170">
        <v>334.4391</v>
      </c>
    </row>
    <row r="44" spans="2:8" s="80" customFormat="1" ht="15" customHeight="1" x14ac:dyDescent="0.25">
      <c r="B44" s="180" t="s">
        <v>333</v>
      </c>
      <c r="C44" s="190" t="s">
        <v>53</v>
      </c>
      <c r="D44" s="174">
        <f t="shared" si="3"/>
        <v>15538</v>
      </c>
      <c r="E44" s="174">
        <v>31076</v>
      </c>
      <c r="F44" s="170">
        <v>2</v>
      </c>
      <c r="G44" s="170">
        <v>2</v>
      </c>
      <c r="H44" s="170">
        <v>2</v>
      </c>
    </row>
    <row r="45" spans="2:8" s="80" customFormat="1" ht="15" customHeight="1" x14ac:dyDescent="0.25">
      <c r="B45" s="163" t="s">
        <v>12</v>
      </c>
      <c r="C45" s="179"/>
      <c r="D45" s="165">
        <f>SUM(D40:D44)</f>
        <v>275521.60847675917</v>
      </c>
      <c r="E45" s="165">
        <v>15505667.449999999</v>
      </c>
      <c r="F45" s="166">
        <v>74.808816428571419</v>
      </c>
      <c r="G45" s="166">
        <v>2</v>
      </c>
      <c r="H45" s="166">
        <v>334.4391</v>
      </c>
    </row>
    <row r="46" spans="2:8" s="80" customFormat="1" ht="15" customHeight="1" x14ac:dyDescent="0.25">
      <c r="B46" s="163">
        <v>44013</v>
      </c>
      <c r="C46" s="179"/>
      <c r="D46" s="188"/>
      <c r="E46" s="188"/>
      <c r="F46" s="188"/>
      <c r="G46" s="188"/>
      <c r="H46" s="188"/>
    </row>
    <row r="47" spans="2:8" s="80" customFormat="1" ht="15" customHeight="1" x14ac:dyDescent="0.25">
      <c r="B47" s="180" t="s">
        <v>327</v>
      </c>
      <c r="C47" s="179" t="s">
        <v>22</v>
      </c>
      <c r="D47" s="174">
        <f>E47/F47</f>
        <v>70000</v>
      </c>
      <c r="E47" s="174">
        <v>3980108.9999999995</v>
      </c>
      <c r="F47" s="170">
        <v>56.858699999999999</v>
      </c>
      <c r="G47" s="170">
        <v>56.858699999999999</v>
      </c>
      <c r="H47" s="170">
        <v>56.858699999999999</v>
      </c>
    </row>
    <row r="48" spans="2:8" s="80" customFormat="1" ht="15" customHeight="1" x14ac:dyDescent="0.25">
      <c r="B48" s="180" t="s">
        <v>152</v>
      </c>
      <c r="C48" s="179" t="s">
        <v>22</v>
      </c>
      <c r="D48" s="174">
        <f t="shared" ref="D48:D50" si="4">E48/F48</f>
        <v>250031.08477134974</v>
      </c>
      <c r="E48" s="174">
        <v>10851654.116999999</v>
      </c>
      <c r="F48" s="170">
        <v>43.401219999999995</v>
      </c>
      <c r="G48" s="170">
        <v>41.919829999999997</v>
      </c>
      <c r="H48" s="170">
        <v>44.88261</v>
      </c>
    </row>
    <row r="49" spans="2:8" s="80" customFormat="1" ht="15" customHeight="1" x14ac:dyDescent="0.25">
      <c r="B49" s="180" t="s">
        <v>164</v>
      </c>
      <c r="C49" s="190">
        <v>1</v>
      </c>
      <c r="D49" s="174">
        <f t="shared" si="4"/>
        <v>12499.999999999998</v>
      </c>
      <c r="E49" s="174">
        <v>4004878.75</v>
      </c>
      <c r="F49" s="170">
        <v>320.39030000000002</v>
      </c>
      <c r="G49" s="170">
        <v>320.39030000000002</v>
      </c>
      <c r="H49" s="170">
        <v>320.39030000000002</v>
      </c>
    </row>
    <row r="50" spans="2:8" s="80" customFormat="1" ht="15" customHeight="1" x14ac:dyDescent="0.25">
      <c r="B50" s="180" t="s">
        <v>332</v>
      </c>
      <c r="C50" s="179" t="s">
        <v>22</v>
      </c>
      <c r="D50" s="174">
        <f t="shared" si="4"/>
        <v>120000</v>
      </c>
      <c r="E50" s="174">
        <v>3324341.34</v>
      </c>
      <c r="F50" s="170">
        <v>27.702844499999998</v>
      </c>
      <c r="G50" s="170">
        <v>27.5655</v>
      </c>
      <c r="H50" s="170">
        <v>27.840188999999999</v>
      </c>
    </row>
    <row r="51" spans="2:8" s="80" customFormat="1" ht="15" customHeight="1" x14ac:dyDescent="0.25">
      <c r="B51" s="171" t="s">
        <v>12</v>
      </c>
      <c r="C51" s="179"/>
      <c r="D51" s="165">
        <f>E51/F51</f>
        <v>255970.88155854339</v>
      </c>
      <c r="E51" s="165">
        <v>22160983.206999999</v>
      </c>
      <c r="F51" s="166">
        <v>86.576188166666668</v>
      </c>
      <c r="G51" s="166">
        <v>27.5655</v>
      </c>
      <c r="H51" s="166">
        <v>320.39030000000002</v>
      </c>
    </row>
    <row r="52" spans="2:8" s="80" customFormat="1" ht="15" customHeight="1" x14ac:dyDescent="0.25">
      <c r="B52" s="163">
        <v>43983</v>
      </c>
      <c r="C52" s="179"/>
      <c r="D52" s="188"/>
      <c r="E52" s="188"/>
      <c r="F52" s="188"/>
      <c r="G52" s="188"/>
      <c r="H52" s="188"/>
    </row>
    <row r="53" spans="2:8" s="80" customFormat="1" ht="15" customHeight="1" x14ac:dyDescent="0.25">
      <c r="B53" s="180" t="s">
        <v>329</v>
      </c>
      <c r="C53" s="179" t="s">
        <v>22</v>
      </c>
      <c r="D53" s="174">
        <f>E53/F53</f>
        <v>74500</v>
      </c>
      <c r="E53" s="174">
        <v>3003569.1179999998</v>
      </c>
      <c r="F53" s="170">
        <v>40.316364</v>
      </c>
      <c r="G53" s="170">
        <v>40.316364</v>
      </c>
      <c r="H53" s="170">
        <v>40.316364</v>
      </c>
    </row>
    <row r="54" spans="2:8" s="80" customFormat="1" ht="15" customHeight="1" x14ac:dyDescent="0.25">
      <c r="B54" s="180" t="s">
        <v>164</v>
      </c>
      <c r="C54" s="190">
        <v>1</v>
      </c>
      <c r="D54" s="174">
        <f>E54/F54</f>
        <v>58243.355770605711</v>
      </c>
      <c r="E54" s="174">
        <v>17971648.339499999</v>
      </c>
      <c r="F54" s="170">
        <v>308.56134750000001</v>
      </c>
      <c r="G54" s="170">
        <v>306.33169500000002</v>
      </c>
      <c r="H54" s="170">
        <v>310.791</v>
      </c>
    </row>
    <row r="55" spans="2:8" s="80" customFormat="1" ht="15" customHeight="1" x14ac:dyDescent="0.25">
      <c r="B55" s="180" t="s">
        <v>156</v>
      </c>
      <c r="C55" s="179" t="s">
        <v>22</v>
      </c>
      <c r="D55" s="174">
        <f t="shared" ref="D55:D57" si="5">E55/F55</f>
        <v>36700</v>
      </c>
      <c r="E55" s="174">
        <v>4990391.9027000004</v>
      </c>
      <c r="F55" s="170">
        <v>135.977981</v>
      </c>
      <c r="G55" s="170">
        <v>135.977981</v>
      </c>
      <c r="H55" s="170">
        <v>135.977981</v>
      </c>
    </row>
    <row r="56" spans="2:8" s="80" customFormat="1" ht="15" customHeight="1" x14ac:dyDescent="0.25">
      <c r="B56" s="180" t="s">
        <v>166</v>
      </c>
      <c r="C56" s="179" t="s">
        <v>22</v>
      </c>
      <c r="D56" s="174">
        <f>E56/F56</f>
        <v>206000</v>
      </c>
      <c r="E56" s="174">
        <v>4979951.12</v>
      </c>
      <c r="F56" s="170">
        <v>24.174520000000001</v>
      </c>
      <c r="G56" s="170">
        <v>24.174520000000001</v>
      </c>
      <c r="H56" s="170">
        <v>24.174520000000001</v>
      </c>
    </row>
    <row r="57" spans="2:8" s="80" customFormat="1" ht="15" customHeight="1" x14ac:dyDescent="0.25">
      <c r="B57" s="180" t="s">
        <v>332</v>
      </c>
      <c r="C57" s="179" t="s">
        <v>22</v>
      </c>
      <c r="D57" s="174">
        <f t="shared" si="5"/>
        <v>162092.91819127434</v>
      </c>
      <c r="E57" s="174">
        <v>4512804.7024719995</v>
      </c>
      <c r="F57" s="170">
        <v>27.840850500000002</v>
      </c>
      <c r="G57" s="170">
        <v>26.674609</v>
      </c>
      <c r="H57" s="170">
        <v>28.660830000000001</v>
      </c>
    </row>
    <row r="58" spans="2:8" s="80" customFormat="1" ht="15" customHeight="1" x14ac:dyDescent="0.25">
      <c r="B58" s="171" t="s">
        <v>12</v>
      </c>
      <c r="C58" s="179"/>
      <c r="D58" s="165">
        <f>SUM(D53:D57)</f>
        <v>537536.27396188001</v>
      </c>
      <c r="E58" s="165">
        <v>35458365.182672001</v>
      </c>
      <c r="F58" s="166">
        <v>103.21721800000002</v>
      </c>
      <c r="G58" s="166">
        <v>24.174520000000001</v>
      </c>
      <c r="H58" s="166">
        <v>310.791</v>
      </c>
    </row>
    <row r="59" spans="2:8" s="80" customFormat="1" ht="15" customHeight="1" x14ac:dyDescent="0.25">
      <c r="B59" s="163">
        <v>43952</v>
      </c>
      <c r="C59" s="179"/>
      <c r="D59" s="188"/>
      <c r="E59" s="188"/>
      <c r="F59" s="188"/>
      <c r="G59" s="188"/>
      <c r="H59" s="188"/>
    </row>
    <row r="60" spans="2:8" s="80" customFormat="1" ht="15" customHeight="1" x14ac:dyDescent="0.25">
      <c r="B60" s="180" t="s">
        <v>331</v>
      </c>
      <c r="C60" s="179" t="s">
        <v>22</v>
      </c>
      <c r="D60" s="174">
        <f>E60/F60</f>
        <v>32635</v>
      </c>
      <c r="E60" s="174">
        <v>7910181.99792</v>
      </c>
      <c r="F60" s="170">
        <v>242.38339199999999</v>
      </c>
      <c r="G60" s="170">
        <v>242.38339199999999</v>
      </c>
      <c r="H60" s="170">
        <v>242.38339199999999</v>
      </c>
    </row>
    <row r="61" spans="2:8" s="80" customFormat="1" ht="15" customHeight="1" x14ac:dyDescent="0.25">
      <c r="B61" s="180" t="s">
        <v>329</v>
      </c>
      <c r="C61" s="179" t="s">
        <v>22</v>
      </c>
      <c r="D61" s="174">
        <f t="shared" ref="D61:D63" si="6">E61/F61</f>
        <v>57000</v>
      </c>
      <c r="E61" s="174">
        <v>2117372.16</v>
      </c>
      <c r="F61" s="170">
        <v>37.146880000000003</v>
      </c>
      <c r="G61" s="170">
        <v>37.146880000000003</v>
      </c>
      <c r="H61" s="170">
        <v>37.146880000000003</v>
      </c>
    </row>
    <row r="62" spans="2:8" s="80" customFormat="1" ht="15" customHeight="1" x14ac:dyDescent="0.25">
      <c r="B62" s="180" t="s">
        <v>152</v>
      </c>
      <c r="C62" s="179" t="s">
        <v>22</v>
      </c>
      <c r="D62" s="174">
        <f t="shared" si="6"/>
        <v>129700.00000000001</v>
      </c>
      <c r="E62" s="174">
        <v>5009653.1616000002</v>
      </c>
      <c r="F62" s="170">
        <v>38.624927999999997</v>
      </c>
      <c r="G62" s="170">
        <v>38.624927999999997</v>
      </c>
      <c r="H62" s="170">
        <v>38.624927999999997</v>
      </c>
    </row>
    <row r="63" spans="2:8" s="80" customFormat="1" ht="15" customHeight="1" x14ac:dyDescent="0.25">
      <c r="B63" s="180" t="s">
        <v>164</v>
      </c>
      <c r="C63" s="190">
        <v>1</v>
      </c>
      <c r="D63" s="174">
        <f t="shared" si="6"/>
        <v>36150</v>
      </c>
      <c r="E63" s="174">
        <v>10060149.518999999</v>
      </c>
      <c r="F63" s="170">
        <v>278.28906000000001</v>
      </c>
      <c r="G63" s="170">
        <v>278.28906000000001</v>
      </c>
      <c r="H63" s="170">
        <v>278.28906000000001</v>
      </c>
    </row>
    <row r="64" spans="2:8" s="80" customFormat="1" ht="15" customHeight="1" x14ac:dyDescent="0.25">
      <c r="B64" s="180" t="s">
        <v>156</v>
      </c>
      <c r="C64" s="179" t="s">
        <v>22</v>
      </c>
      <c r="D64" s="174">
        <f>E64/F64</f>
        <v>40250.000000000007</v>
      </c>
      <c r="E64" s="174">
        <v>5006145.4712500004</v>
      </c>
      <c r="F64" s="170">
        <v>124.376285</v>
      </c>
      <c r="G64" s="170">
        <v>124.376285</v>
      </c>
      <c r="H64" s="170">
        <v>124.376285</v>
      </c>
    </row>
    <row r="65" spans="2:8" s="80" customFormat="1" ht="15" customHeight="1" x14ac:dyDescent="0.25">
      <c r="B65" s="171" t="s">
        <v>12</v>
      </c>
      <c r="C65" s="179"/>
      <c r="D65" s="165">
        <f>SUM(D60:D64)</f>
        <v>295735</v>
      </c>
      <c r="E65" s="165">
        <v>30103502.309769999</v>
      </c>
      <c r="F65" s="166">
        <v>144.164109</v>
      </c>
      <c r="G65" s="166">
        <v>37.146880000000003</v>
      </c>
      <c r="H65" s="166">
        <v>278.28906000000001</v>
      </c>
    </row>
    <row r="66" spans="2:8" s="80" customFormat="1" ht="15" customHeight="1" x14ac:dyDescent="0.25">
      <c r="B66" s="163">
        <v>43922</v>
      </c>
      <c r="C66" s="179"/>
      <c r="D66" s="188"/>
      <c r="E66" s="188"/>
      <c r="F66" s="189"/>
      <c r="G66" s="188"/>
      <c r="H66" s="188"/>
    </row>
    <row r="67" spans="2:8" s="80" customFormat="1" ht="15" customHeight="1" x14ac:dyDescent="0.25">
      <c r="B67" s="180" t="s">
        <v>331</v>
      </c>
      <c r="C67" s="179" t="s">
        <v>22</v>
      </c>
      <c r="D67" s="174">
        <f>E67/F67</f>
        <v>40500</v>
      </c>
      <c r="E67" s="174">
        <v>9985882.5</v>
      </c>
      <c r="F67" s="170">
        <v>246.565</v>
      </c>
      <c r="G67" s="170">
        <v>246.565</v>
      </c>
      <c r="H67" s="170">
        <v>246.565</v>
      </c>
    </row>
    <row r="68" spans="2:8" s="80" customFormat="1" ht="15" customHeight="1" x14ac:dyDescent="0.25">
      <c r="B68" s="180" t="s">
        <v>327</v>
      </c>
      <c r="C68" s="179" t="s">
        <v>22</v>
      </c>
      <c r="D68" s="174">
        <f>E68/F68</f>
        <v>63199.999999999985</v>
      </c>
      <c r="E68" s="174">
        <v>3005870.0519999997</v>
      </c>
      <c r="F68" s="170">
        <v>47.561235000000003</v>
      </c>
      <c r="G68" s="170">
        <v>47.561235000000003</v>
      </c>
      <c r="H68" s="170">
        <v>47.561235000000003</v>
      </c>
    </row>
    <row r="69" spans="2:8" s="80" customFormat="1" ht="15" customHeight="1" x14ac:dyDescent="0.25">
      <c r="B69" s="171" t="s">
        <v>12</v>
      </c>
      <c r="C69" s="179"/>
      <c r="D69" s="165">
        <f>SUM(D67:D68)</f>
        <v>103699.99999999999</v>
      </c>
      <c r="E69" s="165">
        <v>12991752.551999999</v>
      </c>
      <c r="F69" s="166">
        <v>147.0631175</v>
      </c>
      <c r="G69" s="166">
        <v>47.561235000000003</v>
      </c>
      <c r="H69" s="166">
        <v>246.565</v>
      </c>
    </row>
    <row r="70" spans="2:8" s="80" customFormat="1" ht="15" customHeight="1" x14ac:dyDescent="0.25">
      <c r="B70" s="163">
        <v>43891</v>
      </c>
      <c r="C70" s="179"/>
      <c r="D70" s="188"/>
      <c r="E70" s="188"/>
      <c r="F70" s="188"/>
      <c r="G70" s="188"/>
      <c r="H70" s="188"/>
    </row>
    <row r="71" spans="2:8" s="80" customFormat="1" ht="15" customHeight="1" x14ac:dyDescent="0.25">
      <c r="B71" s="180" t="s">
        <v>331</v>
      </c>
      <c r="C71" s="179" t="s">
        <v>22</v>
      </c>
      <c r="D71" s="174">
        <f>E71/F71</f>
        <v>764.99495290051868</v>
      </c>
      <c r="E71" s="174">
        <v>202139.149</v>
      </c>
      <c r="F71" s="170">
        <v>264.23592500000001</v>
      </c>
      <c r="G71" s="170">
        <v>263.9692</v>
      </c>
      <c r="H71" s="170">
        <v>264.50265000000002</v>
      </c>
    </row>
    <row r="72" spans="2:8" s="80" customFormat="1" ht="15" customHeight="1" x14ac:dyDescent="0.25">
      <c r="B72" s="180" t="s">
        <v>327</v>
      </c>
      <c r="C72" s="179" t="s">
        <v>22</v>
      </c>
      <c r="D72" s="174">
        <f t="shared" ref="D72:D76" si="7">E72/F72</f>
        <v>312172.25607643567</v>
      </c>
      <c r="E72" s="174">
        <v>15498007.854499999</v>
      </c>
      <c r="F72" s="170">
        <v>49.645692571428569</v>
      </c>
      <c r="G72" s="170">
        <v>43.747799999999998</v>
      </c>
      <c r="H72" s="170">
        <v>53.310473999999999</v>
      </c>
    </row>
    <row r="73" spans="2:8" s="80" customFormat="1" ht="15" customHeight="1" x14ac:dyDescent="0.25">
      <c r="B73" s="180" t="s">
        <v>328</v>
      </c>
      <c r="C73" s="179" t="s">
        <v>22</v>
      </c>
      <c r="D73" s="174">
        <f t="shared" si="7"/>
        <v>662423.85171757848</v>
      </c>
      <c r="E73" s="174">
        <v>26440746.561799999</v>
      </c>
      <c r="F73" s="170">
        <v>39.915148727272722</v>
      </c>
      <c r="G73" s="170">
        <v>32.476300000000002</v>
      </c>
      <c r="H73" s="170">
        <v>41.610618000000002</v>
      </c>
    </row>
    <row r="74" spans="2:8" s="80" customFormat="1" ht="15" customHeight="1" x14ac:dyDescent="0.25">
      <c r="B74" s="180" t="s">
        <v>329</v>
      </c>
      <c r="C74" s="179" t="s">
        <v>22</v>
      </c>
      <c r="D74" s="174">
        <f t="shared" si="7"/>
        <v>84147.00321632225</v>
      </c>
      <c r="E74" s="174">
        <v>3503805.1239999998</v>
      </c>
      <c r="F74" s="170">
        <v>41.639095749999996</v>
      </c>
      <c r="G74" s="170">
        <v>38.445245999999997</v>
      </c>
      <c r="H74" s="170">
        <v>43.215600000000002</v>
      </c>
    </row>
    <row r="75" spans="2:8" s="80" customFormat="1" ht="15" customHeight="1" x14ac:dyDescent="0.25">
      <c r="B75" s="180" t="s">
        <v>164</v>
      </c>
      <c r="C75" s="179" t="s">
        <v>326</v>
      </c>
      <c r="D75" s="174">
        <f t="shared" si="7"/>
        <v>355491.5253148076</v>
      </c>
      <c r="E75" s="174">
        <v>98128491.535139993</v>
      </c>
      <c r="F75" s="170">
        <v>276.03609241666658</v>
      </c>
      <c r="G75" s="170">
        <v>237.73176900000001</v>
      </c>
      <c r="H75" s="170">
        <v>311.92937999999998</v>
      </c>
    </row>
    <row r="76" spans="2:8" s="80" customFormat="1" ht="15" customHeight="1" x14ac:dyDescent="0.25">
      <c r="B76" s="180" t="s">
        <v>156</v>
      </c>
      <c r="C76" s="179" t="s">
        <v>22</v>
      </c>
      <c r="D76" s="174">
        <f t="shared" si="7"/>
        <v>27872.983081032951</v>
      </c>
      <c r="E76" s="174">
        <v>3919321.5389999999</v>
      </c>
      <c r="F76" s="170">
        <v>140.61363749999998</v>
      </c>
      <c r="G76" s="170">
        <v>131.683482</v>
      </c>
      <c r="H76" s="170">
        <v>149.54379299999999</v>
      </c>
    </row>
    <row r="77" spans="2:8" s="80" customFormat="1" ht="15" customHeight="1" x14ac:dyDescent="0.25">
      <c r="B77" s="171" t="s">
        <v>12</v>
      </c>
      <c r="C77" s="179"/>
      <c r="D77" s="165">
        <f>SUM(D71:D76)</f>
        <v>1442872.6143590775</v>
      </c>
      <c r="E77" s="165">
        <v>147692511.76344001</v>
      </c>
      <c r="F77" s="166">
        <v>167.75416419999999</v>
      </c>
      <c r="G77" s="166">
        <v>32.476300000000002</v>
      </c>
      <c r="H77" s="166">
        <v>311.92937999999998</v>
      </c>
    </row>
    <row r="78" spans="2:8" s="80" customFormat="1" ht="15" customHeight="1" x14ac:dyDescent="0.25">
      <c r="B78" s="163">
        <v>43862</v>
      </c>
      <c r="C78" s="188"/>
      <c r="D78" s="188"/>
      <c r="E78" s="188"/>
      <c r="F78" s="188"/>
      <c r="G78" s="188"/>
      <c r="H78" s="188"/>
    </row>
    <row r="79" spans="2:8" s="80" customFormat="1" ht="15" customHeight="1" x14ac:dyDescent="0.25">
      <c r="B79" s="180" t="s">
        <v>295</v>
      </c>
      <c r="C79" s="179" t="s">
        <v>296</v>
      </c>
      <c r="D79" s="174">
        <f>E79/F79</f>
        <v>7400</v>
      </c>
      <c r="E79" s="174">
        <v>6700.1080000000002</v>
      </c>
      <c r="F79" s="170">
        <v>0.90542</v>
      </c>
      <c r="G79" s="170">
        <v>0.90542</v>
      </c>
      <c r="H79" s="170">
        <v>0.90542</v>
      </c>
    </row>
    <row r="80" spans="2:8" s="80" customFormat="1" ht="15" customHeight="1" x14ac:dyDescent="0.25">
      <c r="B80" s="180" t="s">
        <v>304</v>
      </c>
      <c r="C80" s="168" t="s">
        <v>53</v>
      </c>
      <c r="D80" s="174">
        <f t="shared" ref="D80:D85" si="8">E80/F80</f>
        <v>39396.999999999993</v>
      </c>
      <c r="E80" s="174">
        <v>43336.7</v>
      </c>
      <c r="F80" s="170">
        <v>1.1000000000000001</v>
      </c>
      <c r="G80" s="176">
        <v>1.1000000000000001</v>
      </c>
      <c r="H80" s="176">
        <v>1.1000000000000001</v>
      </c>
    </row>
    <row r="81" spans="2:8" s="80" customFormat="1" ht="15" customHeight="1" x14ac:dyDescent="0.25">
      <c r="B81" s="180" t="s">
        <v>327</v>
      </c>
      <c r="C81" s="168" t="s">
        <v>22</v>
      </c>
      <c r="D81" s="174">
        <f t="shared" si="8"/>
        <v>132549.38588361323</v>
      </c>
      <c r="E81" s="174">
        <v>7674631.2867999999</v>
      </c>
      <c r="F81" s="170">
        <v>57.900164800000006</v>
      </c>
      <c r="G81" s="176">
        <v>54.813023999999999</v>
      </c>
      <c r="H81" s="176">
        <v>59.769300000000001</v>
      </c>
    </row>
    <row r="82" spans="2:8" s="80" customFormat="1" ht="15" customHeight="1" x14ac:dyDescent="0.25">
      <c r="B82" s="180" t="s">
        <v>328</v>
      </c>
      <c r="C82" s="168" t="s">
        <v>22</v>
      </c>
      <c r="D82" s="174">
        <f t="shared" si="8"/>
        <v>791184.4849033542</v>
      </c>
      <c r="E82" s="174">
        <v>34045957.711800002</v>
      </c>
      <c r="F82" s="170">
        <v>43.031629615384617</v>
      </c>
      <c r="G82" s="176">
        <v>39.529204999999997</v>
      </c>
      <c r="H82" s="176">
        <v>44.42868</v>
      </c>
    </row>
    <row r="83" spans="2:8" s="80" customFormat="1" ht="15" customHeight="1" x14ac:dyDescent="0.25">
      <c r="B83" s="180" t="s">
        <v>329</v>
      </c>
      <c r="C83" s="168" t="s">
        <v>22</v>
      </c>
      <c r="D83" s="174">
        <f t="shared" si="8"/>
        <v>448299.04059574957</v>
      </c>
      <c r="E83" s="174">
        <v>20904776.047599997</v>
      </c>
      <c r="F83" s="170">
        <v>46.631320066666682</v>
      </c>
      <c r="G83" s="176">
        <v>44.735922000000002</v>
      </c>
      <c r="H83" s="176">
        <v>47.144100000000002</v>
      </c>
    </row>
    <row r="84" spans="2:8" s="80" customFormat="1" ht="15" customHeight="1" x14ac:dyDescent="0.25">
      <c r="B84" s="180" t="s">
        <v>164</v>
      </c>
      <c r="C84" s="168" t="s">
        <v>326</v>
      </c>
      <c r="D84" s="174">
        <f t="shared" si="8"/>
        <v>464831.37973250408</v>
      </c>
      <c r="E84" s="174">
        <v>153738152.74274001</v>
      </c>
      <c r="F84" s="170">
        <v>330.73961751724141</v>
      </c>
      <c r="G84" s="176">
        <v>287.86828000000003</v>
      </c>
      <c r="H84" s="176">
        <v>338.53572000000003</v>
      </c>
    </row>
    <row r="85" spans="2:8" s="80" customFormat="1" ht="15" customHeight="1" x14ac:dyDescent="0.25">
      <c r="B85" s="180" t="s">
        <v>156</v>
      </c>
      <c r="C85" s="168" t="s">
        <v>22</v>
      </c>
      <c r="D85" s="174">
        <f t="shared" si="8"/>
        <v>50907.59189581903</v>
      </c>
      <c r="E85" s="174">
        <v>8525896.516892001</v>
      </c>
      <c r="F85" s="170">
        <v>167.47789866666668</v>
      </c>
      <c r="G85" s="176">
        <v>166.99422200000001</v>
      </c>
      <c r="H85" s="176">
        <v>167.93520000000001</v>
      </c>
    </row>
    <row r="86" spans="2:8" s="80" customFormat="1" ht="15" customHeight="1" x14ac:dyDescent="0.25">
      <c r="B86" s="171" t="s">
        <v>12</v>
      </c>
      <c r="C86" s="168"/>
      <c r="D86" s="165">
        <f>SUM(D79:D85)</f>
        <v>1934568.88301104</v>
      </c>
      <c r="E86" s="165">
        <v>224939451.113832</v>
      </c>
      <c r="F86" s="187">
        <v>171.25543873529409</v>
      </c>
      <c r="G86" s="166">
        <v>0.90542</v>
      </c>
      <c r="H86" s="167">
        <v>338.53572000000003</v>
      </c>
    </row>
    <row r="87" spans="2:8" s="80" customFormat="1" ht="15" customHeight="1" x14ac:dyDescent="0.25">
      <c r="B87" s="163">
        <v>43831</v>
      </c>
      <c r="C87" s="164"/>
      <c r="D87" s="165"/>
      <c r="E87" s="166"/>
      <c r="F87" s="166"/>
      <c r="G87" s="166"/>
      <c r="H87" s="167"/>
    </row>
    <row r="88" spans="2:8" s="80" customFormat="1" ht="15" customHeight="1" x14ac:dyDescent="0.25">
      <c r="B88" s="180" t="s">
        <v>304</v>
      </c>
      <c r="C88" s="168" t="s">
        <v>53</v>
      </c>
      <c r="D88" s="174">
        <f>E88/F88</f>
        <v>22500</v>
      </c>
      <c r="E88" s="174">
        <v>24750</v>
      </c>
      <c r="F88" s="183">
        <v>1.1000000000000001</v>
      </c>
      <c r="G88" s="184">
        <v>1.1000000000000001</v>
      </c>
      <c r="H88" s="185">
        <v>1.1000000000000001</v>
      </c>
    </row>
    <row r="89" spans="2:8" s="80" customFormat="1" ht="15" customHeight="1" x14ac:dyDescent="0.25">
      <c r="B89" s="180" t="s">
        <v>54</v>
      </c>
      <c r="C89" s="168" t="s">
        <v>53</v>
      </c>
      <c r="D89" s="174">
        <f t="shared" ref="D89:D94" si="9">E89/F89</f>
        <v>200</v>
      </c>
      <c r="E89" s="174">
        <v>2400</v>
      </c>
      <c r="F89" s="170">
        <v>12</v>
      </c>
      <c r="G89" s="176">
        <v>12</v>
      </c>
      <c r="H89" s="176">
        <v>12</v>
      </c>
    </row>
    <row r="90" spans="2:8" s="80" customFormat="1" ht="15" customHeight="1" x14ac:dyDescent="0.25">
      <c r="B90" s="180" t="s">
        <v>170</v>
      </c>
      <c r="C90" s="168" t="s">
        <v>22</v>
      </c>
      <c r="D90" s="174">
        <f t="shared" si="9"/>
        <v>73541.302378061926</v>
      </c>
      <c r="E90" s="174">
        <v>21247718.551000003</v>
      </c>
      <c r="F90" s="170">
        <v>288.92225000000002</v>
      </c>
      <c r="G90" s="176">
        <v>286.28089999999997</v>
      </c>
      <c r="H90" s="176">
        <v>293.49220000000003</v>
      </c>
    </row>
    <row r="91" spans="2:8" s="80" customFormat="1" ht="15" customHeight="1" x14ac:dyDescent="0.25">
      <c r="B91" s="180" t="s">
        <v>327</v>
      </c>
      <c r="C91" s="168" t="s">
        <v>22</v>
      </c>
      <c r="D91" s="174">
        <f t="shared" si="9"/>
        <v>194409.30888169934</v>
      </c>
      <c r="E91" s="174">
        <v>11554342.529999999</v>
      </c>
      <c r="F91" s="170">
        <v>59.4330724</v>
      </c>
      <c r="G91" s="176">
        <v>57.937261999999997</v>
      </c>
      <c r="H91" s="176">
        <v>59.869</v>
      </c>
    </row>
    <row r="92" spans="2:8" s="80" customFormat="1" ht="15" customHeight="1" x14ac:dyDescent="0.25">
      <c r="B92" s="180" t="s">
        <v>328</v>
      </c>
      <c r="C92" s="168" t="s">
        <v>22</v>
      </c>
      <c r="D92" s="174">
        <f t="shared" si="9"/>
        <v>675801.12572236254</v>
      </c>
      <c r="E92" s="174">
        <v>30362713.9069</v>
      </c>
      <c r="F92" s="170">
        <v>44.928474888888879</v>
      </c>
      <c r="G92" s="176">
        <v>43.425460999999999</v>
      </c>
      <c r="H92" s="176">
        <v>45.698399999999999</v>
      </c>
    </row>
    <row r="93" spans="2:8" s="80" customFormat="1" ht="15" customHeight="1" x14ac:dyDescent="0.25">
      <c r="B93" s="180" t="s">
        <v>329</v>
      </c>
      <c r="C93" s="168" t="s">
        <v>22</v>
      </c>
      <c r="D93" s="174">
        <f t="shared" si="9"/>
        <v>353677.92665927345</v>
      </c>
      <c r="E93" s="174">
        <v>16652227.812299998</v>
      </c>
      <c r="F93" s="170">
        <v>47.083028249999998</v>
      </c>
      <c r="G93" s="176">
        <v>46.863799999999998</v>
      </c>
      <c r="H93" s="176">
        <v>47.262129000000002</v>
      </c>
    </row>
    <row r="94" spans="2:8" s="80" customFormat="1" x14ac:dyDescent="0.25">
      <c r="B94" s="180" t="s">
        <v>164</v>
      </c>
      <c r="C94" s="168" t="s">
        <v>326</v>
      </c>
      <c r="D94" s="174">
        <f t="shared" si="9"/>
        <v>105028.29144423749</v>
      </c>
      <c r="E94" s="174">
        <v>34712322.088399999</v>
      </c>
      <c r="F94" s="170">
        <v>330.50449179999998</v>
      </c>
      <c r="G94" s="176">
        <v>327.5677</v>
      </c>
      <c r="H94" s="176">
        <v>333.94420000000002</v>
      </c>
    </row>
    <row r="95" spans="2:8" s="80" customFormat="1" x14ac:dyDescent="0.25">
      <c r="B95" s="180" t="s">
        <v>156</v>
      </c>
      <c r="C95" s="168" t="s">
        <v>22</v>
      </c>
      <c r="D95" s="174">
        <f>E95/F95</f>
        <v>30000.000000000004</v>
      </c>
      <c r="E95" s="174">
        <v>4960421.4000000004</v>
      </c>
      <c r="F95" s="170">
        <v>165.34737999999999</v>
      </c>
      <c r="G95" s="176">
        <v>165.34737999999999</v>
      </c>
      <c r="H95" s="176">
        <v>165.34737999999999</v>
      </c>
    </row>
    <row r="96" spans="2:8" s="80" customFormat="1" x14ac:dyDescent="0.25">
      <c r="B96" s="171" t="s">
        <v>12</v>
      </c>
      <c r="C96" s="47"/>
      <c r="D96" s="165">
        <f>SUM(D88:D95)</f>
        <v>1455157.955085635</v>
      </c>
      <c r="E96" s="166">
        <v>119516896.2886</v>
      </c>
      <c r="F96" s="167">
        <v>112.97346391666669</v>
      </c>
      <c r="G96" s="167">
        <v>1.1000000000000001</v>
      </c>
      <c r="H96" s="167">
        <v>333.94420000000002</v>
      </c>
    </row>
    <row r="97" spans="2:8" s="80" customFormat="1" x14ac:dyDescent="0.25"/>
    <row r="98" spans="2:8" s="80" customFormat="1" x14ac:dyDescent="0.25"/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6" spans="2:8" x14ac:dyDescent="0.25">
      <c r="B106" s="168"/>
      <c r="D106" s="174"/>
      <c r="E106" s="174"/>
      <c r="F106" s="170"/>
      <c r="G106" s="176"/>
      <c r="H106" s="176"/>
    </row>
    <row r="107" spans="2:8" x14ac:dyDescent="0.25">
      <c r="B107" s="180"/>
      <c r="C107" s="168"/>
      <c r="D107" s="174"/>
      <c r="E107" s="174"/>
      <c r="F107" s="170"/>
      <c r="G107" s="176"/>
      <c r="H107" s="176"/>
    </row>
    <row r="108" spans="2:8" x14ac:dyDescent="0.25">
      <c r="B108" s="168"/>
      <c r="D108" s="174"/>
      <c r="E108" s="174"/>
      <c r="F108" s="170"/>
      <c r="G108" s="176"/>
      <c r="H108" s="176"/>
    </row>
    <row r="109" spans="2:8" x14ac:dyDescent="0.25">
      <c r="B109" s="180"/>
      <c r="C109" s="168"/>
      <c r="D109" s="174"/>
      <c r="E109" s="174"/>
      <c r="F109" s="170"/>
      <c r="G109" s="176"/>
      <c r="H109" s="176"/>
    </row>
    <row r="110" spans="2:8" x14ac:dyDescent="0.25">
      <c r="B110" s="168"/>
      <c r="D110" s="174"/>
      <c r="E110" s="174"/>
      <c r="F110" s="170"/>
      <c r="G110" s="176"/>
      <c r="H110" s="176"/>
    </row>
    <row r="111" spans="2:8" x14ac:dyDescent="0.25">
      <c r="B111" s="180"/>
      <c r="C111" s="168"/>
      <c r="D111" s="174"/>
      <c r="E111" s="174"/>
      <c r="F111" s="170"/>
      <c r="G111" s="176"/>
      <c r="H111" s="176"/>
    </row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portrait" verticalDpi="300" r:id="rId1"/>
  <ignoredErrors>
    <ignoredError sqref="C94 C43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04"/>
  <sheetViews>
    <sheetView topLeftCell="A73" workbookViewId="0">
      <selection activeCell="B86" sqref="B86"/>
    </sheetView>
  </sheetViews>
  <sheetFormatPr baseColWidth="10" defaultRowHeight="15" x14ac:dyDescent="0.25"/>
  <cols>
    <col min="1" max="1" width="11.42578125" style="80"/>
    <col min="2" max="2" width="69.28515625" bestFit="1" customWidth="1"/>
    <col min="3" max="3" width="11.42578125" customWidth="1"/>
    <col min="4" max="4" width="15.28515625" bestFit="1" customWidth="1"/>
    <col min="5" max="5" width="18.2851562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340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91">
        <v>44531</v>
      </c>
      <c r="C10" s="192"/>
      <c r="D10" s="193"/>
      <c r="E10" s="193"/>
      <c r="F10" s="193"/>
      <c r="G10" s="193"/>
      <c r="H10" s="193"/>
    </row>
    <row r="11" spans="1:29" s="80" customFormat="1" ht="15" customHeight="1" x14ac:dyDescent="0.25">
      <c r="B11" s="180" t="s">
        <v>164</v>
      </c>
      <c r="C11" s="192" t="s">
        <v>326</v>
      </c>
      <c r="D11" s="174">
        <f>E11/F11</f>
        <v>86522.073752037541</v>
      </c>
      <c r="E11" s="174">
        <v>39838824.101580001</v>
      </c>
      <c r="F11" s="174">
        <v>460.44693999999998</v>
      </c>
      <c r="G11" s="170">
        <v>455.01126699999998</v>
      </c>
      <c r="H11" s="170">
        <v>471.16459700000001</v>
      </c>
    </row>
    <row r="12" spans="1:29" s="80" customFormat="1" ht="15" customHeight="1" x14ac:dyDescent="0.25">
      <c r="B12" s="180" t="s">
        <v>304</v>
      </c>
      <c r="C12" s="192" t="s">
        <v>53</v>
      </c>
      <c r="D12" s="174">
        <f>E12/F12</f>
        <v>7359</v>
      </c>
      <c r="E12" s="174">
        <v>7653.3600000000006</v>
      </c>
      <c r="F12" s="174">
        <v>1.04</v>
      </c>
      <c r="G12" s="170">
        <v>1.04</v>
      </c>
      <c r="H12" s="170">
        <v>1.04</v>
      </c>
    </row>
    <row r="13" spans="1:29" s="80" customFormat="1" ht="15" customHeight="1" x14ac:dyDescent="0.25">
      <c r="B13" s="191" t="s">
        <v>12</v>
      </c>
      <c r="C13" s="192"/>
      <c r="D13" s="165">
        <f>E13/F13</f>
        <v>201317.34186274972</v>
      </c>
      <c r="E13" s="165">
        <v>39846477.461580001</v>
      </c>
      <c r="F13" s="165">
        <v>197.92868857142852</v>
      </c>
      <c r="G13" s="166">
        <v>1.04</v>
      </c>
      <c r="H13" s="166">
        <v>471.16459700000001</v>
      </c>
    </row>
    <row r="14" spans="1:29" s="80" customFormat="1" ht="15" customHeight="1" x14ac:dyDescent="0.25">
      <c r="B14" s="191">
        <v>44501</v>
      </c>
      <c r="C14" s="192"/>
      <c r="D14" s="195"/>
      <c r="E14" s="195"/>
      <c r="F14" s="195"/>
      <c r="G14" s="195"/>
      <c r="H14" s="195"/>
    </row>
    <row r="15" spans="1:29" s="80" customFormat="1" ht="15" customHeight="1" x14ac:dyDescent="0.25">
      <c r="B15" s="180" t="s">
        <v>327</v>
      </c>
      <c r="C15" s="192" t="s">
        <v>22</v>
      </c>
      <c r="D15" s="174">
        <f>E15/F15</f>
        <v>145960.11673197863</v>
      </c>
      <c r="E15" s="174">
        <v>10006469.859999999</v>
      </c>
      <c r="F15" s="174">
        <v>68.556192500000009</v>
      </c>
      <c r="G15" s="170">
        <v>67.189070000000001</v>
      </c>
      <c r="H15" s="170">
        <v>69.923315000000002</v>
      </c>
    </row>
    <row r="16" spans="1:29" s="80" customFormat="1" ht="15" customHeight="1" x14ac:dyDescent="0.25">
      <c r="B16" s="180" t="s">
        <v>289</v>
      </c>
      <c r="C16" s="192" t="s">
        <v>22</v>
      </c>
      <c r="D16" s="174">
        <f t="shared" ref="D16:D18" si="0">E16/F16</f>
        <v>500</v>
      </c>
      <c r="E16" s="174">
        <v>28125</v>
      </c>
      <c r="F16" s="174">
        <v>56.25</v>
      </c>
      <c r="G16" s="170">
        <v>56.25</v>
      </c>
      <c r="H16" s="170">
        <v>56.25</v>
      </c>
    </row>
    <row r="17" spans="2:8" s="80" customFormat="1" ht="15" customHeight="1" x14ac:dyDescent="0.25">
      <c r="B17" s="180" t="s">
        <v>164</v>
      </c>
      <c r="C17" s="192" t="s">
        <v>326</v>
      </c>
      <c r="D17" s="174">
        <f t="shared" si="0"/>
        <v>10999.999999999998</v>
      </c>
      <c r="E17" s="174">
        <v>5123680.8479999993</v>
      </c>
      <c r="F17" s="174">
        <v>465.78916800000002</v>
      </c>
      <c r="G17" s="170">
        <v>465.78916800000002</v>
      </c>
      <c r="H17" s="170">
        <v>465.78916800000002</v>
      </c>
    </row>
    <row r="18" spans="2:8" s="80" customFormat="1" ht="15" customHeight="1" x14ac:dyDescent="0.25">
      <c r="B18" s="180" t="s">
        <v>329</v>
      </c>
      <c r="C18" s="192" t="s">
        <v>22</v>
      </c>
      <c r="D18" s="174">
        <f t="shared" si="0"/>
        <v>277182.21509963932</v>
      </c>
      <c r="E18" s="174">
        <v>14965351.905000001</v>
      </c>
      <c r="F18" s="174">
        <v>53.991024999999993</v>
      </c>
      <c r="G18" s="170">
        <v>52.604906999999997</v>
      </c>
      <c r="H18" s="170">
        <v>55.377142999999997</v>
      </c>
    </row>
    <row r="19" spans="2:8" s="80" customFormat="1" ht="15" customHeight="1" x14ac:dyDescent="0.25">
      <c r="B19" s="191" t="s">
        <v>12</v>
      </c>
      <c r="C19" s="192"/>
      <c r="D19" s="165">
        <f>E19/F19</f>
        <v>387533.46839885588</v>
      </c>
      <c r="E19" s="165">
        <v>30123627.612999998</v>
      </c>
      <c r="F19" s="165">
        <v>77.731680150000003</v>
      </c>
      <c r="G19" s="166">
        <v>52.604906999999997</v>
      </c>
      <c r="H19" s="166">
        <v>465.78916800000002</v>
      </c>
    </row>
    <row r="20" spans="2:8" s="80" customFormat="1" ht="15" customHeight="1" x14ac:dyDescent="0.25">
      <c r="B20" s="191">
        <v>44470</v>
      </c>
      <c r="C20" s="192"/>
      <c r="D20" s="195"/>
      <c r="E20" s="195"/>
      <c r="F20" s="195"/>
      <c r="G20" s="195"/>
      <c r="H20" s="195"/>
    </row>
    <row r="21" spans="2:8" s="80" customFormat="1" ht="15" customHeight="1" x14ac:dyDescent="0.25">
      <c r="B21" s="180" t="s">
        <v>327</v>
      </c>
      <c r="C21" s="197" t="s">
        <v>22</v>
      </c>
      <c r="D21" s="174">
        <f>E21/F21</f>
        <v>72000</v>
      </c>
      <c r="E21" s="174">
        <v>5018851.2960000001</v>
      </c>
      <c r="F21" s="174">
        <v>69.706267999999994</v>
      </c>
      <c r="G21" s="170">
        <v>69.706267999999994</v>
      </c>
      <c r="H21" s="170">
        <v>69.706267999999994</v>
      </c>
    </row>
    <row r="22" spans="2:8" s="80" customFormat="1" ht="15" customHeight="1" x14ac:dyDescent="0.25">
      <c r="B22" s="180" t="s">
        <v>289</v>
      </c>
      <c r="C22" s="197" t="s">
        <v>22</v>
      </c>
      <c r="D22" s="174">
        <f t="shared" ref="D22:D29" si="1">E22/F22</f>
        <v>1011</v>
      </c>
      <c r="E22" s="174">
        <v>55942</v>
      </c>
      <c r="F22" s="174">
        <v>55.333333333333336</v>
      </c>
      <c r="G22" s="170">
        <v>54</v>
      </c>
      <c r="H22" s="170">
        <v>58</v>
      </c>
    </row>
    <row r="23" spans="2:8" s="80" customFormat="1" ht="15" customHeight="1" x14ac:dyDescent="0.25">
      <c r="B23" s="180" t="s">
        <v>328</v>
      </c>
      <c r="C23" s="197" t="s">
        <v>22</v>
      </c>
      <c r="D23" s="174">
        <f t="shared" si="1"/>
        <v>190000</v>
      </c>
      <c r="E23" s="174">
        <v>9925635.3399999999</v>
      </c>
      <c r="F23" s="174">
        <v>52.240186000000001</v>
      </c>
      <c r="G23" s="170">
        <v>52.240186000000001</v>
      </c>
      <c r="H23" s="170">
        <v>52.240186000000001</v>
      </c>
    </row>
    <row r="24" spans="2:8" s="80" customFormat="1" ht="15" customHeight="1" x14ac:dyDescent="0.25">
      <c r="B24" s="180" t="s">
        <v>54</v>
      </c>
      <c r="C24" s="197" t="s">
        <v>53</v>
      </c>
      <c r="D24" s="174">
        <f t="shared" si="1"/>
        <v>400</v>
      </c>
      <c r="E24" s="174">
        <v>4800</v>
      </c>
      <c r="F24" s="174">
        <v>12</v>
      </c>
      <c r="G24" s="170">
        <v>12</v>
      </c>
      <c r="H24" s="170">
        <v>12</v>
      </c>
    </row>
    <row r="25" spans="2:8" s="80" customFormat="1" ht="15" customHeight="1" x14ac:dyDescent="0.25">
      <c r="B25" s="180" t="s">
        <v>164</v>
      </c>
      <c r="C25" s="197">
        <v>1</v>
      </c>
      <c r="D25" s="174">
        <f t="shared" si="1"/>
        <v>34676.981505183823</v>
      </c>
      <c r="E25" s="174">
        <v>15176071.966499999</v>
      </c>
      <c r="F25" s="174">
        <v>437.64108950000002</v>
      </c>
      <c r="G25" s="170">
        <v>430.26448199999999</v>
      </c>
      <c r="H25" s="170">
        <v>445.017697</v>
      </c>
    </row>
    <row r="26" spans="2:8" s="80" customFormat="1" ht="15" customHeight="1" x14ac:dyDescent="0.25">
      <c r="B26" s="180" t="s">
        <v>329</v>
      </c>
      <c r="C26" s="197" t="s">
        <v>22</v>
      </c>
      <c r="D26" s="174">
        <f t="shared" si="1"/>
        <v>185000</v>
      </c>
      <c r="E26" s="174">
        <v>10007810.504999999</v>
      </c>
      <c r="F26" s="174">
        <v>54.096272999999997</v>
      </c>
      <c r="G26" s="170">
        <v>54.096272999999997</v>
      </c>
      <c r="H26" s="170">
        <v>54.096272999999997</v>
      </c>
    </row>
    <row r="27" spans="2:8" s="80" customFormat="1" ht="15" customHeight="1" x14ac:dyDescent="0.25">
      <c r="B27" s="180" t="s">
        <v>338</v>
      </c>
      <c r="C27" s="197"/>
      <c r="D27" s="174">
        <f t="shared" si="1"/>
        <v>3</v>
      </c>
      <c r="E27" s="174">
        <v>15904.532510999999</v>
      </c>
      <c r="F27" s="174">
        <v>5301.5108369999998</v>
      </c>
      <c r="G27" s="170">
        <v>5301.5108369999998</v>
      </c>
      <c r="H27" s="170">
        <v>5301.5108369999998</v>
      </c>
    </row>
    <row r="28" spans="2:8" s="80" customFormat="1" ht="15" customHeight="1" x14ac:dyDescent="0.25">
      <c r="B28" s="191"/>
      <c r="C28" s="197" t="s">
        <v>339</v>
      </c>
      <c r="D28" s="174">
        <f t="shared" si="1"/>
        <v>1</v>
      </c>
      <c r="E28" s="174">
        <v>5301.5108369999998</v>
      </c>
      <c r="F28" s="174">
        <v>5301.5108369999998</v>
      </c>
      <c r="G28" s="170">
        <v>5301.5108369999998</v>
      </c>
      <c r="H28" s="170">
        <v>5301.5108369999998</v>
      </c>
    </row>
    <row r="29" spans="2:8" s="80" customFormat="1" ht="15" customHeight="1" x14ac:dyDescent="0.25">
      <c r="B29" s="191"/>
      <c r="C29" s="197" t="s">
        <v>344</v>
      </c>
      <c r="D29" s="174">
        <f t="shared" si="1"/>
        <v>2</v>
      </c>
      <c r="E29" s="174">
        <v>10603.021674</v>
      </c>
      <c r="F29" s="174">
        <v>5301.5108369999998</v>
      </c>
      <c r="G29" s="170">
        <v>5301.5108369999998</v>
      </c>
      <c r="H29" s="170">
        <v>5301.5108369999998</v>
      </c>
    </row>
    <row r="30" spans="2:8" s="80" customFormat="1" ht="15" customHeight="1" x14ac:dyDescent="0.25">
      <c r="B30" s="191" t="s">
        <v>12</v>
      </c>
      <c r="C30" s="197"/>
      <c r="D30" s="165">
        <f>E30/F30</f>
        <v>37376.793271729963</v>
      </c>
      <c r="E30" s="165">
        <v>40205015.640011005</v>
      </c>
      <c r="F30" s="165">
        <v>1075.6678709090909</v>
      </c>
      <c r="G30" s="166">
        <v>12</v>
      </c>
      <c r="H30" s="166">
        <v>5301.5108369999998</v>
      </c>
    </row>
    <row r="31" spans="2:8" s="80" customFormat="1" ht="15" customHeight="1" x14ac:dyDescent="0.25">
      <c r="B31" s="191">
        <v>44440</v>
      </c>
      <c r="C31" s="197"/>
      <c r="D31" s="195"/>
      <c r="E31" s="195"/>
      <c r="F31" s="195"/>
      <c r="G31" s="195"/>
      <c r="H31" s="195"/>
    </row>
    <row r="32" spans="2:8" s="80" customFormat="1" ht="15" customHeight="1" x14ac:dyDescent="0.25">
      <c r="B32" s="180" t="s">
        <v>327</v>
      </c>
      <c r="C32" s="197" t="s">
        <v>22</v>
      </c>
      <c r="D32" s="174">
        <f>E32/F32</f>
        <v>55000</v>
      </c>
      <c r="E32" s="174">
        <v>3981024.4649999999</v>
      </c>
      <c r="F32" s="174">
        <v>72.382262999999995</v>
      </c>
      <c r="G32" s="170">
        <v>72.382262999999995</v>
      </c>
      <c r="H32" s="170">
        <v>72.382262999999995</v>
      </c>
    </row>
    <row r="33" spans="2:8" s="80" customFormat="1" ht="15" customHeight="1" x14ac:dyDescent="0.25">
      <c r="B33" s="180" t="s">
        <v>328</v>
      </c>
      <c r="C33" s="197" t="s">
        <v>22</v>
      </c>
      <c r="D33" s="174">
        <f t="shared" ref="D33:D35" si="2">E33/F33</f>
        <v>93000</v>
      </c>
      <c r="E33" s="174">
        <v>4959761.7029999997</v>
      </c>
      <c r="F33" s="174">
        <v>53.330770999999999</v>
      </c>
      <c r="G33" s="170">
        <v>53.330770999999999</v>
      </c>
      <c r="H33" s="170">
        <v>53.330770999999999</v>
      </c>
    </row>
    <row r="34" spans="2:8" s="80" customFormat="1" ht="15" customHeight="1" x14ac:dyDescent="0.25">
      <c r="B34" s="180" t="s">
        <v>342</v>
      </c>
      <c r="C34" s="197" t="s">
        <v>53</v>
      </c>
      <c r="D34" s="174">
        <f t="shared" si="2"/>
        <v>139000</v>
      </c>
      <c r="E34" s="174">
        <v>139000</v>
      </c>
      <c r="F34" s="174">
        <v>1</v>
      </c>
      <c r="G34" s="170">
        <v>1</v>
      </c>
      <c r="H34" s="170">
        <v>1</v>
      </c>
    </row>
    <row r="35" spans="2:8" s="80" customFormat="1" ht="15" customHeight="1" x14ac:dyDescent="0.25">
      <c r="B35" s="180" t="s">
        <v>338</v>
      </c>
      <c r="C35" s="197" t="s">
        <v>339</v>
      </c>
      <c r="D35" s="174">
        <f t="shared" si="2"/>
        <v>1</v>
      </c>
      <c r="E35" s="174">
        <v>5354.3819279999998</v>
      </c>
      <c r="F35" s="174">
        <v>5354.3819279999998</v>
      </c>
      <c r="G35" s="170">
        <v>5354.3819279999998</v>
      </c>
      <c r="H35" s="170">
        <v>5354.3819279999998</v>
      </c>
    </row>
    <row r="36" spans="2:8" s="80" customFormat="1" ht="15" customHeight="1" x14ac:dyDescent="0.25">
      <c r="B36" s="191" t="s">
        <v>12</v>
      </c>
      <c r="C36" s="197"/>
      <c r="D36" s="165">
        <f>E36/F36</f>
        <v>11596.441033600031</v>
      </c>
      <c r="E36" s="165">
        <v>9085140.5499280002</v>
      </c>
      <c r="F36" s="165">
        <v>783.44213742857141</v>
      </c>
      <c r="G36" s="166">
        <v>1</v>
      </c>
      <c r="H36" s="166">
        <v>5354.3819279999998</v>
      </c>
    </row>
    <row r="37" spans="2:8" s="80" customFormat="1" ht="15" customHeight="1" x14ac:dyDescent="0.25">
      <c r="B37" s="191">
        <v>44409</v>
      </c>
      <c r="C37" s="197"/>
      <c r="D37" s="195"/>
      <c r="E37" s="195"/>
      <c r="F37" s="195"/>
      <c r="G37" s="195"/>
      <c r="H37" s="195"/>
    </row>
    <row r="38" spans="2:8" s="80" customFormat="1" ht="15" customHeight="1" x14ac:dyDescent="0.25">
      <c r="B38" s="180" t="s">
        <v>166</v>
      </c>
      <c r="C38" s="197" t="s">
        <v>22</v>
      </c>
      <c r="D38" s="174">
        <f>E38/F38</f>
        <v>100000.00000000001</v>
      </c>
      <c r="E38" s="174">
        <v>2953091.8000000003</v>
      </c>
      <c r="F38" s="174">
        <v>29.530918</v>
      </c>
      <c r="G38" s="170">
        <v>29.530918</v>
      </c>
      <c r="H38" s="170">
        <v>29.530918</v>
      </c>
    </row>
    <row r="39" spans="2:8" s="80" customFormat="1" ht="15" customHeight="1" x14ac:dyDescent="0.25">
      <c r="B39" s="180" t="s">
        <v>328</v>
      </c>
      <c r="C39" s="197" t="s">
        <v>22</v>
      </c>
      <c r="D39" s="174">
        <f t="shared" ref="D39:D44" si="3">E39/F39</f>
        <v>60000</v>
      </c>
      <c r="E39" s="174">
        <v>3082436.46</v>
      </c>
      <c r="F39" s="174">
        <v>51.373941000000002</v>
      </c>
      <c r="G39" s="170">
        <v>51.373941000000002</v>
      </c>
      <c r="H39" s="170">
        <v>51.373941000000002</v>
      </c>
    </row>
    <row r="40" spans="2:8" s="80" customFormat="1" ht="15" customHeight="1" x14ac:dyDescent="0.25">
      <c r="B40" s="180" t="s">
        <v>54</v>
      </c>
      <c r="C40" s="197" t="s">
        <v>53</v>
      </c>
      <c r="D40" s="174">
        <f t="shared" si="3"/>
        <v>50</v>
      </c>
      <c r="E40" s="174">
        <v>600</v>
      </c>
      <c r="F40" s="174">
        <v>12</v>
      </c>
      <c r="G40" s="170">
        <v>12</v>
      </c>
      <c r="H40" s="170">
        <v>12</v>
      </c>
    </row>
    <row r="41" spans="2:8" s="80" customFormat="1" ht="15" customHeight="1" x14ac:dyDescent="0.25">
      <c r="B41" s="180" t="s">
        <v>337</v>
      </c>
      <c r="C41" s="197" t="s">
        <v>22</v>
      </c>
      <c r="D41" s="174">
        <f t="shared" si="3"/>
        <v>200000</v>
      </c>
      <c r="E41" s="174">
        <v>7763760.2000000002</v>
      </c>
      <c r="F41" s="174">
        <v>38.818801000000001</v>
      </c>
      <c r="G41" s="170">
        <v>38.818801000000001</v>
      </c>
      <c r="H41" s="170">
        <v>38.818801000000001</v>
      </c>
    </row>
    <row r="42" spans="2:8" s="80" customFormat="1" ht="15" customHeight="1" x14ac:dyDescent="0.25">
      <c r="B42" s="180" t="s">
        <v>329</v>
      </c>
      <c r="C42" s="197" t="s">
        <v>22</v>
      </c>
      <c r="D42" s="174">
        <f t="shared" si="3"/>
        <v>219623.06597603534</v>
      </c>
      <c r="E42" s="174">
        <v>11975199.58</v>
      </c>
      <c r="F42" s="174">
        <v>54.526146999999995</v>
      </c>
      <c r="G42" s="170">
        <v>54.012327999999997</v>
      </c>
      <c r="H42" s="170">
        <v>55.039966</v>
      </c>
    </row>
    <row r="43" spans="2:8" s="80" customFormat="1" ht="15" customHeight="1" x14ac:dyDescent="0.25">
      <c r="B43" s="180" t="s">
        <v>338</v>
      </c>
      <c r="C43" s="197" t="s">
        <v>339</v>
      </c>
      <c r="D43" s="174">
        <f t="shared" si="3"/>
        <v>6.9999999999999991</v>
      </c>
      <c r="E43" s="174">
        <v>37172.686438999997</v>
      </c>
      <c r="F43" s="174">
        <v>5310.383777</v>
      </c>
      <c r="G43" s="170">
        <v>5310.383777</v>
      </c>
      <c r="H43" s="170">
        <v>5310.383777</v>
      </c>
    </row>
    <row r="44" spans="2:8" s="80" customFormat="1" ht="15" customHeight="1" x14ac:dyDescent="0.25">
      <c r="B44" s="180" t="s">
        <v>332</v>
      </c>
      <c r="C44" s="197" t="s">
        <v>22</v>
      </c>
      <c r="D44" s="174">
        <f t="shared" si="3"/>
        <v>42079</v>
      </c>
      <c r="E44" s="174">
        <v>1177239.470152</v>
      </c>
      <c r="F44" s="174">
        <v>27.976887999999999</v>
      </c>
      <c r="G44" s="170">
        <v>27.976887999999999</v>
      </c>
      <c r="H44" s="170">
        <v>27.976887999999999</v>
      </c>
    </row>
    <row r="45" spans="2:8" s="80" customFormat="1" ht="15" customHeight="1" x14ac:dyDescent="0.25">
      <c r="B45" s="191" t="s">
        <v>12</v>
      </c>
      <c r="C45" s="192"/>
      <c r="D45" s="165">
        <f>E45/F45</f>
        <v>38700.611997457891</v>
      </c>
      <c r="E45" s="165">
        <v>26989500.196591005</v>
      </c>
      <c r="F45" s="165">
        <v>697.39207737499999</v>
      </c>
      <c r="G45" s="166">
        <v>12</v>
      </c>
      <c r="H45" s="166">
        <v>5310.383777</v>
      </c>
    </row>
    <row r="46" spans="2:8" s="80" customFormat="1" ht="15" customHeight="1" x14ac:dyDescent="0.25">
      <c r="B46" s="191">
        <v>44378</v>
      </c>
      <c r="C46" s="192"/>
      <c r="D46" s="195"/>
      <c r="E46" s="195"/>
      <c r="F46" s="195"/>
      <c r="G46" s="195"/>
      <c r="H46" s="195"/>
    </row>
    <row r="47" spans="2:8" s="80" customFormat="1" ht="15" customHeight="1" x14ac:dyDescent="0.25">
      <c r="B47" s="180" t="s">
        <v>289</v>
      </c>
      <c r="C47" s="197" t="s">
        <v>22</v>
      </c>
      <c r="D47" s="174">
        <f>E47/F47</f>
        <v>50</v>
      </c>
      <c r="E47" s="174">
        <v>2750</v>
      </c>
      <c r="F47" s="174">
        <v>55</v>
      </c>
      <c r="G47" s="170">
        <v>55</v>
      </c>
      <c r="H47" s="170">
        <v>55</v>
      </c>
    </row>
    <row r="48" spans="2:8" s="80" customFormat="1" ht="15" customHeight="1" x14ac:dyDescent="0.25">
      <c r="B48" s="180" t="s">
        <v>156</v>
      </c>
      <c r="C48" s="197" t="s">
        <v>22</v>
      </c>
      <c r="D48" s="174">
        <f t="shared" ref="D48:D50" si="4">E48/F48</f>
        <v>48443.91489434048</v>
      </c>
      <c r="E48" s="174">
        <v>10856324.9879</v>
      </c>
      <c r="F48" s="174">
        <v>224.10090124999999</v>
      </c>
      <c r="G48" s="170">
        <v>219.81222500000001</v>
      </c>
      <c r="H48" s="170">
        <v>229.554607</v>
      </c>
    </row>
    <row r="49" spans="2:8" s="80" customFormat="1" ht="15" customHeight="1" x14ac:dyDescent="0.25">
      <c r="B49" s="180" t="s">
        <v>328</v>
      </c>
      <c r="C49" s="197" t="s">
        <v>22</v>
      </c>
      <c r="D49" s="174">
        <f t="shared" si="4"/>
        <v>494876.53023748385</v>
      </c>
      <c r="E49" s="174">
        <v>25889285.111299995</v>
      </c>
      <c r="F49" s="174">
        <v>52.314635124999995</v>
      </c>
      <c r="G49" s="170">
        <v>49.732570000000003</v>
      </c>
      <c r="H49" s="170">
        <v>53.276423000000001</v>
      </c>
    </row>
    <row r="50" spans="2:8" s="80" customFormat="1" ht="15" customHeight="1" x14ac:dyDescent="0.25">
      <c r="B50" s="180" t="s">
        <v>329</v>
      </c>
      <c r="C50" s="197" t="s">
        <v>22</v>
      </c>
      <c r="D50" s="174">
        <f t="shared" si="4"/>
        <v>413161.86022297508</v>
      </c>
      <c r="E50" s="174">
        <v>22100366.179599997</v>
      </c>
      <c r="F50" s="174">
        <v>53.490818750000003</v>
      </c>
      <c r="G50" s="170">
        <v>53.117899000000001</v>
      </c>
      <c r="H50" s="170">
        <v>53.939771999999998</v>
      </c>
    </row>
    <row r="51" spans="2:8" s="80" customFormat="1" ht="15" customHeight="1" x14ac:dyDescent="0.25">
      <c r="B51" s="180" t="s">
        <v>343</v>
      </c>
      <c r="C51" s="199" t="s">
        <v>318</v>
      </c>
      <c r="D51" s="174">
        <f>E51/F51</f>
        <v>8</v>
      </c>
      <c r="E51" s="174">
        <v>85376.8704</v>
      </c>
      <c r="F51" s="174">
        <v>10672.1088</v>
      </c>
      <c r="G51" s="170">
        <v>10672.1088</v>
      </c>
      <c r="H51" s="170">
        <v>10672.1088</v>
      </c>
    </row>
    <row r="52" spans="2:8" s="80" customFormat="1" ht="15" customHeight="1" x14ac:dyDescent="0.25">
      <c r="B52" s="191" t="s">
        <v>12</v>
      </c>
      <c r="C52" s="192"/>
      <c r="D52" s="165">
        <f>E52/F52</f>
        <v>116609.23667103134</v>
      </c>
      <c r="E52" s="165">
        <v>58934103.1492</v>
      </c>
      <c r="F52" s="165">
        <v>505.39824143999999</v>
      </c>
      <c r="G52" s="166">
        <v>49.732570000000003</v>
      </c>
      <c r="H52" s="166">
        <v>10672.1088</v>
      </c>
    </row>
    <row r="53" spans="2:8" s="80" customFormat="1" ht="15" customHeight="1" x14ac:dyDescent="0.25">
      <c r="B53" s="191">
        <v>44348</v>
      </c>
      <c r="C53" s="192"/>
      <c r="D53" s="195"/>
      <c r="E53" s="195"/>
      <c r="F53" s="195"/>
      <c r="G53" s="195"/>
      <c r="H53" s="195"/>
    </row>
    <row r="54" spans="2:8" s="80" customFormat="1" ht="15" customHeight="1" x14ac:dyDescent="0.25">
      <c r="B54" s="180" t="s">
        <v>327</v>
      </c>
      <c r="C54" s="197" t="s">
        <v>22</v>
      </c>
      <c r="D54" s="174">
        <f>E54/F54</f>
        <v>103680.38772470609</v>
      </c>
      <c r="E54" s="174">
        <v>7022354.3953</v>
      </c>
      <c r="F54" s="174">
        <v>67.730788333333336</v>
      </c>
      <c r="G54" s="170">
        <v>67.641637000000003</v>
      </c>
      <c r="H54" s="170">
        <v>67.855512000000004</v>
      </c>
    </row>
    <row r="55" spans="2:8" s="80" customFormat="1" ht="15" customHeight="1" x14ac:dyDescent="0.25">
      <c r="B55" s="180" t="s">
        <v>334</v>
      </c>
      <c r="C55" s="197" t="s">
        <v>22</v>
      </c>
      <c r="D55" s="174">
        <f t="shared" ref="D55:D63" si="5">E55/F55</f>
        <v>28999.999999999996</v>
      </c>
      <c r="E55" s="174">
        <v>4001518.7739999997</v>
      </c>
      <c r="F55" s="174">
        <v>137.983406</v>
      </c>
      <c r="G55" s="170">
        <v>137.983406</v>
      </c>
      <c r="H55" s="170">
        <v>137.983406</v>
      </c>
    </row>
    <row r="56" spans="2:8" s="80" customFormat="1" ht="15" customHeight="1" x14ac:dyDescent="0.25">
      <c r="B56" s="180" t="s">
        <v>289</v>
      </c>
      <c r="C56" s="197" t="s">
        <v>22</v>
      </c>
      <c r="D56" s="174">
        <f t="shared" si="5"/>
        <v>500</v>
      </c>
      <c r="E56" s="174">
        <v>28125</v>
      </c>
      <c r="F56" s="174">
        <v>56.25</v>
      </c>
      <c r="G56" s="170">
        <v>56.25</v>
      </c>
      <c r="H56" s="170">
        <v>56.25</v>
      </c>
    </row>
    <row r="57" spans="2:8" s="80" customFormat="1" ht="15" customHeight="1" x14ac:dyDescent="0.25">
      <c r="B57" s="180" t="s">
        <v>156</v>
      </c>
      <c r="C57" s="197" t="s">
        <v>22</v>
      </c>
      <c r="D57" s="174">
        <f t="shared" si="5"/>
        <v>8600</v>
      </c>
      <c r="E57" s="174">
        <v>1993322.9898000001</v>
      </c>
      <c r="F57" s="174">
        <v>231.78174300000001</v>
      </c>
      <c r="G57" s="170">
        <v>231.78174300000001</v>
      </c>
      <c r="H57" s="170">
        <v>231.78174300000001</v>
      </c>
    </row>
    <row r="58" spans="2:8" s="80" customFormat="1" ht="15" customHeight="1" x14ac:dyDescent="0.25">
      <c r="B58" s="180" t="s">
        <v>328</v>
      </c>
      <c r="C58" s="197" t="s">
        <v>22</v>
      </c>
      <c r="D58" s="174">
        <f t="shared" si="5"/>
        <v>74654.938583832976</v>
      </c>
      <c r="E58" s="174">
        <v>4026884.2890320001</v>
      </c>
      <c r="F58" s="174">
        <v>53.939958500000003</v>
      </c>
      <c r="G58" s="170">
        <v>53.542369999999998</v>
      </c>
      <c r="H58" s="170">
        <v>54.337547000000001</v>
      </c>
    </row>
    <row r="59" spans="2:8" s="80" customFormat="1" ht="15" customHeight="1" x14ac:dyDescent="0.25">
      <c r="B59" s="180" t="s">
        <v>164</v>
      </c>
      <c r="C59" s="199">
        <v>1</v>
      </c>
      <c r="D59" s="174">
        <f t="shared" si="5"/>
        <v>18958.417936471706</v>
      </c>
      <c r="E59" s="174">
        <v>8001877.3218</v>
      </c>
      <c r="F59" s="174">
        <v>422.07516199999998</v>
      </c>
      <c r="G59" s="170">
        <v>416.59588200000002</v>
      </c>
      <c r="H59" s="170">
        <v>427.55444199999999</v>
      </c>
    </row>
    <row r="60" spans="2:8" s="80" customFormat="1" ht="15" customHeight="1" x14ac:dyDescent="0.25">
      <c r="B60" s="180" t="s">
        <v>337</v>
      </c>
      <c r="C60" s="197" t="s">
        <v>22</v>
      </c>
      <c r="D60" s="174">
        <f t="shared" si="5"/>
        <v>164836.75001035456</v>
      </c>
      <c r="E60" s="174">
        <v>6011485.584999999</v>
      </c>
      <c r="F60" s="174">
        <v>36.469328500000003</v>
      </c>
      <c r="G60" s="170">
        <v>35.278604999999999</v>
      </c>
      <c r="H60" s="170">
        <v>37.660052</v>
      </c>
    </row>
    <row r="61" spans="2:8" s="80" customFormat="1" ht="15" customHeight="1" x14ac:dyDescent="0.25">
      <c r="B61" s="180" t="s">
        <v>329</v>
      </c>
      <c r="C61" s="197" t="s">
        <v>22</v>
      </c>
      <c r="D61" s="174">
        <f t="shared" si="5"/>
        <v>334846.51557439327</v>
      </c>
      <c r="E61" s="174">
        <v>17973960.353</v>
      </c>
      <c r="F61" s="174">
        <v>53.678206333333343</v>
      </c>
      <c r="G61" s="170">
        <v>53.197763999999999</v>
      </c>
      <c r="H61" s="170">
        <v>54.852902</v>
      </c>
    </row>
    <row r="62" spans="2:8" s="80" customFormat="1" ht="15" customHeight="1" x14ac:dyDescent="0.25">
      <c r="B62" s="180" t="s">
        <v>342</v>
      </c>
      <c r="C62" s="199" t="s">
        <v>53</v>
      </c>
      <c r="D62" s="174">
        <f t="shared" si="5"/>
        <v>17110</v>
      </c>
      <c r="E62" s="174">
        <v>17452.2</v>
      </c>
      <c r="F62" s="174">
        <v>1.02</v>
      </c>
      <c r="G62" s="170">
        <v>1.02</v>
      </c>
      <c r="H62" s="170">
        <v>1.02</v>
      </c>
    </row>
    <row r="63" spans="2:8" s="80" customFormat="1" ht="15" customHeight="1" x14ac:dyDescent="0.25">
      <c r="B63" s="180" t="s">
        <v>343</v>
      </c>
      <c r="C63" s="199" t="s">
        <v>318</v>
      </c>
      <c r="D63" s="174">
        <f t="shared" si="5"/>
        <v>28</v>
      </c>
      <c r="E63" s="174">
        <v>280000</v>
      </c>
      <c r="F63" s="174">
        <v>10000</v>
      </c>
      <c r="G63" s="170">
        <v>10000</v>
      </c>
      <c r="H63" s="170">
        <v>10000</v>
      </c>
    </row>
    <row r="64" spans="2:8" s="80" customFormat="1" ht="15" customHeight="1" x14ac:dyDescent="0.25">
      <c r="B64" s="191" t="s">
        <v>12</v>
      </c>
      <c r="C64" s="192"/>
      <c r="D64" s="165">
        <f>E64/F64</f>
        <v>129288.23424920782</v>
      </c>
      <c r="E64" s="165">
        <v>49356980.907932006</v>
      </c>
      <c r="F64" s="165">
        <v>381.75926212121215</v>
      </c>
      <c r="G64" s="166">
        <v>1.02</v>
      </c>
      <c r="H64" s="166">
        <v>10000</v>
      </c>
    </row>
    <row r="65" spans="2:8" s="80" customFormat="1" ht="15" customHeight="1" x14ac:dyDescent="0.25">
      <c r="B65" s="191">
        <v>44317</v>
      </c>
      <c r="C65" s="192"/>
      <c r="D65" s="195"/>
      <c r="E65" s="195"/>
      <c r="F65" s="195"/>
      <c r="G65" s="195"/>
      <c r="H65" s="195"/>
    </row>
    <row r="66" spans="2:8" s="80" customFormat="1" ht="15" customHeight="1" x14ac:dyDescent="0.25">
      <c r="B66" s="180" t="s">
        <v>166</v>
      </c>
      <c r="C66" s="197" t="s">
        <v>22</v>
      </c>
      <c r="D66" s="174">
        <f>E66/F66</f>
        <v>215000</v>
      </c>
      <c r="E66" s="174">
        <v>6565586.1500000004</v>
      </c>
      <c r="F66" s="174">
        <v>30.537610000000001</v>
      </c>
      <c r="G66" s="170">
        <v>30.537610000000001</v>
      </c>
      <c r="H66" s="170">
        <v>30.537610000000001</v>
      </c>
    </row>
    <row r="67" spans="2:8" s="80" customFormat="1" ht="15" customHeight="1" x14ac:dyDescent="0.25">
      <c r="B67" s="180" t="s">
        <v>289</v>
      </c>
      <c r="C67" s="197" t="s">
        <v>22</v>
      </c>
      <c r="D67" s="174">
        <f t="shared" ref="D67:D73" si="6">E67/F67</f>
        <v>10</v>
      </c>
      <c r="E67" s="174">
        <v>562.5</v>
      </c>
      <c r="F67" s="174">
        <v>56.25</v>
      </c>
      <c r="G67" s="170">
        <v>56.25</v>
      </c>
      <c r="H67" s="170">
        <v>56.25</v>
      </c>
    </row>
    <row r="68" spans="2:8" s="80" customFormat="1" ht="15" customHeight="1" x14ac:dyDescent="0.25">
      <c r="B68" s="180" t="s">
        <v>156</v>
      </c>
      <c r="C68" s="197" t="s">
        <v>22</v>
      </c>
      <c r="D68" s="174">
        <f t="shared" si="6"/>
        <v>11299.999999999998</v>
      </c>
      <c r="E68" s="174">
        <v>2517324.2892999998</v>
      </c>
      <c r="F68" s="174">
        <v>222.77206100000001</v>
      </c>
      <c r="G68" s="170">
        <v>222.77206100000001</v>
      </c>
      <c r="H68" s="170">
        <v>222.77206100000001</v>
      </c>
    </row>
    <row r="69" spans="2:8" s="80" customFormat="1" ht="15" customHeight="1" x14ac:dyDescent="0.25">
      <c r="B69" s="180" t="s">
        <v>328</v>
      </c>
      <c r="C69" s="197" t="s">
        <v>22</v>
      </c>
      <c r="D69" s="174">
        <f t="shared" si="6"/>
        <v>120613.36266089986</v>
      </c>
      <c r="E69" s="174">
        <v>6315022.0959999999</v>
      </c>
      <c r="F69" s="174">
        <v>52.357565999999998</v>
      </c>
      <c r="G69" s="170">
        <v>51.376472</v>
      </c>
      <c r="H69" s="170">
        <v>53.338659999999997</v>
      </c>
    </row>
    <row r="70" spans="2:8" s="80" customFormat="1" ht="15" customHeight="1" x14ac:dyDescent="0.25">
      <c r="B70" s="180" t="s">
        <v>164</v>
      </c>
      <c r="C70" s="199">
        <v>1</v>
      </c>
      <c r="D70" s="174">
        <f t="shared" si="6"/>
        <v>12250</v>
      </c>
      <c r="E70" s="174">
        <v>5004456.3870000001</v>
      </c>
      <c r="F70" s="174">
        <v>408.52705200000003</v>
      </c>
      <c r="G70" s="170">
        <v>408.52705200000003</v>
      </c>
      <c r="H70" s="170">
        <v>408.52705200000003</v>
      </c>
    </row>
    <row r="71" spans="2:8" s="80" customFormat="1" ht="15" customHeight="1" x14ac:dyDescent="0.25">
      <c r="B71" s="180" t="s">
        <v>337</v>
      </c>
      <c r="C71" s="197" t="s">
        <v>22</v>
      </c>
      <c r="D71" s="174">
        <f t="shared" si="6"/>
        <v>136760</v>
      </c>
      <c r="E71" s="174">
        <v>4997263.0526000001</v>
      </c>
      <c r="F71" s="174">
        <v>36.540385000000001</v>
      </c>
      <c r="G71" s="170">
        <v>36.540385000000001</v>
      </c>
      <c r="H71" s="170">
        <v>36.540385000000001</v>
      </c>
    </row>
    <row r="72" spans="2:8" s="80" customFormat="1" ht="15" customHeight="1" x14ac:dyDescent="0.25">
      <c r="B72" s="180" t="s">
        <v>341</v>
      </c>
      <c r="C72" s="197" t="s">
        <v>22</v>
      </c>
      <c r="D72" s="174">
        <f t="shared" si="6"/>
        <v>7700</v>
      </c>
      <c r="E72" s="174">
        <v>2512992.2741</v>
      </c>
      <c r="F72" s="174">
        <v>326.36263300000002</v>
      </c>
      <c r="G72" s="170">
        <v>326.36263300000002</v>
      </c>
      <c r="H72" s="170">
        <v>326.36263300000002</v>
      </c>
    </row>
    <row r="73" spans="2:8" s="80" customFormat="1" ht="15" customHeight="1" x14ac:dyDescent="0.25">
      <c r="B73" s="180" t="s">
        <v>329</v>
      </c>
      <c r="C73" s="197" t="s">
        <v>22</v>
      </c>
      <c r="D73" s="174">
        <f t="shared" si="6"/>
        <v>128383.18662359419</v>
      </c>
      <c r="E73" s="174">
        <v>6823021.5108000003</v>
      </c>
      <c r="F73" s="174">
        <v>53.145755999999999</v>
      </c>
      <c r="G73" s="170">
        <v>53.002943999999999</v>
      </c>
      <c r="H73" s="170">
        <v>53.288567999999998</v>
      </c>
    </row>
    <row r="74" spans="2:8" s="80" customFormat="1" ht="15" customHeight="1" x14ac:dyDescent="0.25">
      <c r="B74" s="191" t="s">
        <v>12</v>
      </c>
      <c r="C74" s="192"/>
      <c r="D74" s="165">
        <f>E74/F74</f>
        <v>268857.00813938427</v>
      </c>
      <c r="E74" s="165">
        <v>34736228.259800002</v>
      </c>
      <c r="F74" s="165">
        <v>129.19963849999999</v>
      </c>
      <c r="G74" s="166">
        <v>30.537610000000001</v>
      </c>
      <c r="H74" s="166">
        <v>408.52705200000003</v>
      </c>
    </row>
    <row r="75" spans="2:8" s="80" customFormat="1" ht="15" customHeight="1" x14ac:dyDescent="0.25">
      <c r="B75" s="191">
        <v>44287</v>
      </c>
      <c r="C75" s="192"/>
      <c r="D75" s="195"/>
      <c r="E75" s="195"/>
      <c r="F75" s="195"/>
      <c r="G75" s="195"/>
      <c r="H75" s="195"/>
    </row>
    <row r="76" spans="2:8" s="80" customFormat="1" ht="15" customHeight="1" x14ac:dyDescent="0.25">
      <c r="B76" s="180" t="s">
        <v>152</v>
      </c>
      <c r="C76" s="197" t="s">
        <v>22</v>
      </c>
      <c r="D76" s="174">
        <f>E76/F76</f>
        <v>145000</v>
      </c>
      <c r="E76" s="174">
        <v>6803437.1200000001</v>
      </c>
      <c r="F76" s="174">
        <v>46.920256000000002</v>
      </c>
      <c r="G76" s="170">
        <v>46.920256000000002</v>
      </c>
      <c r="H76" s="170">
        <v>46.920256000000002</v>
      </c>
    </row>
    <row r="77" spans="2:8" s="80" customFormat="1" ht="15" customHeight="1" x14ac:dyDescent="0.25">
      <c r="B77" s="180" t="s">
        <v>289</v>
      </c>
      <c r="C77" s="197" t="s">
        <v>22</v>
      </c>
      <c r="D77" s="174">
        <f t="shared" ref="D77:D79" si="7">E77/F77</f>
        <v>78</v>
      </c>
      <c r="E77" s="174">
        <v>4387.5</v>
      </c>
      <c r="F77" s="174">
        <v>56.25</v>
      </c>
      <c r="G77" s="170">
        <v>56.25</v>
      </c>
      <c r="H77" s="170">
        <v>56.25</v>
      </c>
    </row>
    <row r="78" spans="2:8" s="80" customFormat="1" ht="15" customHeight="1" x14ac:dyDescent="0.25">
      <c r="B78" s="180" t="s">
        <v>328</v>
      </c>
      <c r="C78" s="197" t="s">
        <v>22</v>
      </c>
      <c r="D78" s="174">
        <f t="shared" si="7"/>
        <v>23700</v>
      </c>
      <c r="E78" s="174">
        <v>1247742.9534</v>
      </c>
      <c r="F78" s="174">
        <v>52.647382</v>
      </c>
      <c r="G78" s="170">
        <v>52.647382</v>
      </c>
      <c r="H78" s="170">
        <v>52.647382</v>
      </c>
    </row>
    <row r="79" spans="2:8" s="80" customFormat="1" ht="15" customHeight="1" x14ac:dyDescent="0.25">
      <c r="B79" s="180" t="s">
        <v>164</v>
      </c>
      <c r="C79" s="199">
        <v>1</v>
      </c>
      <c r="D79" s="174">
        <f t="shared" si="7"/>
        <v>79823.555991560308</v>
      </c>
      <c r="E79" s="174">
        <v>33109140.44599</v>
      </c>
      <c r="F79" s="174">
        <v>414.77907159999995</v>
      </c>
      <c r="G79" s="170">
        <v>410.70920599999999</v>
      </c>
      <c r="H79" s="170">
        <v>419.45126099999999</v>
      </c>
    </row>
    <row r="80" spans="2:8" s="80" customFormat="1" ht="15" customHeight="1" x14ac:dyDescent="0.25">
      <c r="B80" s="180" t="s">
        <v>329</v>
      </c>
      <c r="C80" s="197" t="s">
        <v>22</v>
      </c>
      <c r="D80" s="174">
        <f>E80/F80</f>
        <v>262504.24016351666</v>
      </c>
      <c r="E80" s="174">
        <v>13734367.010200001</v>
      </c>
      <c r="F80" s="174">
        <v>52.320552999999997</v>
      </c>
      <c r="G80" s="170">
        <v>52.234699999999997</v>
      </c>
      <c r="H80" s="170">
        <v>52.406405999999997</v>
      </c>
    </row>
    <row r="81" spans="2:8" s="80" customFormat="1" ht="15" customHeight="1" x14ac:dyDescent="0.25">
      <c r="B81" s="191" t="s">
        <v>12</v>
      </c>
      <c r="C81" s="192"/>
      <c r="D81" s="165">
        <f>E81/F81</f>
        <v>252609.71685787314</v>
      </c>
      <c r="E81" s="165">
        <v>54899075.029590003</v>
      </c>
      <c r="F81" s="165">
        <v>217.32764563636363</v>
      </c>
      <c r="G81" s="166">
        <v>46.920256000000002</v>
      </c>
      <c r="H81" s="166">
        <v>419.45126099999999</v>
      </c>
    </row>
    <row r="82" spans="2:8" s="80" customFormat="1" ht="15" customHeight="1" x14ac:dyDescent="0.25">
      <c r="B82" s="191">
        <v>44256</v>
      </c>
      <c r="C82" s="192"/>
      <c r="D82" s="195"/>
      <c r="E82" s="195"/>
      <c r="F82" s="195"/>
      <c r="G82" s="195"/>
      <c r="H82" s="195"/>
    </row>
    <row r="83" spans="2:8" s="80" customFormat="1" ht="15" customHeight="1" x14ac:dyDescent="0.25">
      <c r="B83" s="180" t="s">
        <v>327</v>
      </c>
      <c r="C83" s="197" t="s">
        <v>22</v>
      </c>
      <c r="D83" s="174">
        <f>E83/F83</f>
        <v>145279.64358830376</v>
      </c>
      <c r="E83" s="174">
        <v>9998657.4730500001</v>
      </c>
      <c r="F83" s="174">
        <v>68.823526999999999</v>
      </c>
      <c r="G83" s="170">
        <v>67.914293999999998</v>
      </c>
      <c r="H83" s="170">
        <v>69.558661999999998</v>
      </c>
    </row>
    <row r="84" spans="2:8" s="80" customFormat="1" ht="15" customHeight="1" x14ac:dyDescent="0.25">
      <c r="B84" s="180" t="s">
        <v>156</v>
      </c>
      <c r="C84" s="197" t="s">
        <v>22</v>
      </c>
      <c r="D84" s="174">
        <f t="shared" ref="D84:D88" si="8">E84/F84</f>
        <v>22930.504243246232</v>
      </c>
      <c r="E84" s="174">
        <v>5003901.7061999999</v>
      </c>
      <c r="F84" s="174">
        <v>218.22030833333329</v>
      </c>
      <c r="G84" s="170">
        <v>208.71606199999999</v>
      </c>
      <c r="H84" s="170">
        <v>223.25295</v>
      </c>
    </row>
    <row r="85" spans="2:8" s="80" customFormat="1" ht="15" customHeight="1" x14ac:dyDescent="0.25">
      <c r="B85" s="180" t="s">
        <v>328</v>
      </c>
      <c r="C85" s="197" t="s">
        <v>22</v>
      </c>
      <c r="D85" s="174">
        <f t="shared" si="8"/>
        <v>151733.87676418235</v>
      </c>
      <c r="E85" s="174">
        <v>8006836.4964499995</v>
      </c>
      <c r="F85" s="174">
        <v>52.768944333333337</v>
      </c>
      <c r="G85" s="170">
        <v>52.246639999999999</v>
      </c>
      <c r="H85" s="170">
        <v>53.639215999999998</v>
      </c>
    </row>
    <row r="86" spans="2:8" s="80" customFormat="1" ht="15" customHeight="1" x14ac:dyDescent="0.25">
      <c r="B86" s="180" t="s">
        <v>54</v>
      </c>
      <c r="C86" s="198" t="s">
        <v>53</v>
      </c>
      <c r="D86" s="174">
        <f t="shared" si="8"/>
        <v>350</v>
      </c>
      <c r="E86" s="174">
        <v>4200</v>
      </c>
      <c r="F86" s="174">
        <v>12</v>
      </c>
      <c r="G86" s="170">
        <v>12</v>
      </c>
      <c r="H86" s="170">
        <v>12</v>
      </c>
    </row>
    <row r="87" spans="2:8" s="80" customFormat="1" ht="15" customHeight="1" x14ac:dyDescent="0.25">
      <c r="B87" s="180" t="s">
        <v>164</v>
      </c>
      <c r="C87" s="199">
        <v>1</v>
      </c>
      <c r="D87" s="174">
        <f t="shared" si="8"/>
        <v>56910.283728231647</v>
      </c>
      <c r="E87" s="174">
        <v>21931119.166999999</v>
      </c>
      <c r="F87" s="174">
        <v>385.36302633333327</v>
      </c>
      <c r="G87" s="170">
        <v>376.209811</v>
      </c>
      <c r="H87" s="170">
        <v>394.441374</v>
      </c>
    </row>
    <row r="88" spans="2:8" s="80" customFormat="1" ht="15" customHeight="1" x14ac:dyDescent="0.25">
      <c r="B88" s="180" t="s">
        <v>337</v>
      </c>
      <c r="C88" s="197" t="s">
        <v>22</v>
      </c>
      <c r="D88" s="174">
        <f t="shared" si="8"/>
        <v>693946.37089707085</v>
      </c>
      <c r="E88" s="174">
        <v>23458246.858000003</v>
      </c>
      <c r="F88" s="174">
        <v>33.804120666666662</v>
      </c>
      <c r="G88" s="170">
        <v>33.117663999999998</v>
      </c>
      <c r="H88" s="170">
        <v>34.492666999999997</v>
      </c>
    </row>
    <row r="89" spans="2:8" s="80" customFormat="1" ht="15" customHeight="1" x14ac:dyDescent="0.25">
      <c r="B89" s="180" t="s">
        <v>341</v>
      </c>
      <c r="C89" s="197" t="s">
        <v>22</v>
      </c>
      <c r="D89" s="174">
        <f>E89/F89</f>
        <v>6479.9999999999991</v>
      </c>
      <c r="E89" s="174">
        <v>2000642.1854399999</v>
      </c>
      <c r="F89" s="174">
        <v>308.74107800000002</v>
      </c>
      <c r="G89" s="170">
        <v>308.74107800000002</v>
      </c>
      <c r="H89" s="170">
        <v>308.74107800000002</v>
      </c>
    </row>
    <row r="90" spans="2:8" s="80" customFormat="1" ht="15" customHeight="1" x14ac:dyDescent="0.25">
      <c r="B90" s="200" t="s">
        <v>12</v>
      </c>
      <c r="C90" s="197"/>
      <c r="D90" s="165">
        <f>E90/F90</f>
        <v>460742.22796785925</v>
      </c>
      <c r="E90" s="165">
        <v>70403603.886140004</v>
      </c>
      <c r="F90" s="165">
        <v>152.80475635294115</v>
      </c>
      <c r="G90" s="166">
        <v>12</v>
      </c>
      <c r="H90" s="166">
        <v>394.441374</v>
      </c>
    </row>
    <row r="91" spans="2:8" s="80" customFormat="1" ht="15" customHeight="1" x14ac:dyDescent="0.25">
      <c r="B91" s="191">
        <v>44228</v>
      </c>
      <c r="C91" s="198"/>
      <c r="D91" s="195"/>
      <c r="E91" s="195"/>
      <c r="F91" s="195"/>
      <c r="G91" s="195"/>
      <c r="H91" s="195"/>
    </row>
    <row r="92" spans="2:8" s="80" customFormat="1" ht="15" customHeight="1" x14ac:dyDescent="0.25">
      <c r="B92" s="180" t="s">
        <v>166</v>
      </c>
      <c r="C92" s="197" t="s">
        <v>22</v>
      </c>
      <c r="D92" s="174">
        <f>E92/F92</f>
        <v>213978.86508771064</v>
      </c>
      <c r="E92" s="174">
        <v>6005131.4360000007</v>
      </c>
      <c r="F92" s="174">
        <v>28.064133500000001</v>
      </c>
      <c r="G92" s="170">
        <v>27.767567</v>
      </c>
      <c r="H92" s="170">
        <v>28.360700000000001</v>
      </c>
    </row>
    <row r="93" spans="2:8" s="80" customFormat="1" ht="15" customHeight="1" x14ac:dyDescent="0.25">
      <c r="B93" s="180" t="s">
        <v>289</v>
      </c>
      <c r="C93" s="197" t="s">
        <v>22</v>
      </c>
      <c r="D93" s="174">
        <f t="shared" ref="D93:D95" si="9">E93/F93</f>
        <v>42</v>
      </c>
      <c r="E93" s="174">
        <v>2362.5</v>
      </c>
      <c r="F93" s="174">
        <v>56.25</v>
      </c>
      <c r="G93" s="170">
        <v>56.25</v>
      </c>
      <c r="H93" s="170">
        <v>56.25</v>
      </c>
    </row>
    <row r="94" spans="2:8" s="80" customFormat="1" ht="15" customHeight="1" x14ac:dyDescent="0.25">
      <c r="B94" s="180" t="s">
        <v>336</v>
      </c>
      <c r="C94" s="197" t="s">
        <v>22</v>
      </c>
      <c r="D94" s="174">
        <f t="shared" si="9"/>
        <v>106999.99999999999</v>
      </c>
      <c r="E94" s="174">
        <v>6937655.2999999998</v>
      </c>
      <c r="F94" s="174">
        <v>64.837900000000005</v>
      </c>
      <c r="G94" s="170">
        <v>64.837900000000005</v>
      </c>
      <c r="H94" s="170">
        <v>64.837900000000005</v>
      </c>
    </row>
    <row r="95" spans="2:8" s="80" customFormat="1" ht="15" customHeight="1" x14ac:dyDescent="0.25">
      <c r="B95" s="180" t="s">
        <v>156</v>
      </c>
      <c r="C95" s="197" t="s">
        <v>22</v>
      </c>
      <c r="D95" s="174">
        <f t="shared" si="9"/>
        <v>21000</v>
      </c>
      <c r="E95" s="174">
        <v>4594338.966</v>
      </c>
      <c r="F95" s="174">
        <v>218.77804599999999</v>
      </c>
      <c r="G95" s="170">
        <v>218.77804599999999</v>
      </c>
      <c r="H95" s="170">
        <v>218.77804599999999</v>
      </c>
    </row>
    <row r="96" spans="2:8" s="80" customFormat="1" ht="15" customHeight="1" x14ac:dyDescent="0.25">
      <c r="B96" s="191" t="s">
        <v>12</v>
      </c>
      <c r="C96" s="198"/>
      <c r="D96" s="165">
        <f>E96/F96</f>
        <v>232699.33851425536</v>
      </c>
      <c r="E96" s="166">
        <v>17539488.202</v>
      </c>
      <c r="F96" s="167">
        <v>75.374035499999991</v>
      </c>
      <c r="G96" s="167">
        <v>27.767567</v>
      </c>
      <c r="H96" s="167">
        <v>218.77804599999999</v>
      </c>
    </row>
    <row r="97" spans="2:8" s="80" customFormat="1" ht="15" customHeight="1" x14ac:dyDescent="0.25">
      <c r="B97" s="191">
        <v>44197</v>
      </c>
      <c r="C97" s="198"/>
      <c r="D97" s="195"/>
      <c r="E97" s="195"/>
      <c r="F97" s="195"/>
      <c r="G97" s="195"/>
      <c r="H97" s="195"/>
    </row>
    <row r="98" spans="2:8" s="80" customFormat="1" ht="15" customHeight="1" x14ac:dyDescent="0.25">
      <c r="B98" s="180" t="s">
        <v>327</v>
      </c>
      <c r="C98" s="198" t="s">
        <v>22</v>
      </c>
      <c r="D98" s="174">
        <f>E98/F98</f>
        <v>100000</v>
      </c>
      <c r="E98" s="174">
        <v>6884137.5999999996</v>
      </c>
      <c r="F98" s="174">
        <v>68.841375999999997</v>
      </c>
      <c r="G98" s="170">
        <v>68.841375999999997</v>
      </c>
      <c r="H98" s="170">
        <v>68.841375999999997</v>
      </c>
    </row>
    <row r="99" spans="2:8" s="80" customFormat="1" ht="15" customHeight="1" x14ac:dyDescent="0.25">
      <c r="B99" s="180" t="s">
        <v>152</v>
      </c>
      <c r="C99" s="198" t="s">
        <v>22</v>
      </c>
      <c r="D99" s="174">
        <f>E99/F99</f>
        <v>104999.99999999999</v>
      </c>
      <c r="E99" s="174">
        <v>5103996.2399999993</v>
      </c>
      <c r="F99" s="174">
        <v>48.609487999999999</v>
      </c>
      <c r="G99" s="170">
        <v>48.609487999999999</v>
      </c>
      <c r="H99" s="170">
        <v>48.609487999999999</v>
      </c>
    </row>
    <row r="100" spans="2:8" s="80" customFormat="1" x14ac:dyDescent="0.25">
      <c r="B100" s="196" t="s">
        <v>12</v>
      </c>
      <c r="C100" s="47"/>
      <c r="D100" s="165">
        <f>E100/F100</f>
        <v>204138.7084219321</v>
      </c>
      <c r="E100" s="166">
        <v>11988133.84</v>
      </c>
      <c r="F100" s="167">
        <v>58.725431999999998</v>
      </c>
      <c r="G100" s="167">
        <v>48.609487999999999</v>
      </c>
      <c r="H100" s="167">
        <v>68.841375999999997</v>
      </c>
    </row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27"/>
  <sheetViews>
    <sheetView tabSelected="1" topLeftCell="A7" workbookViewId="0">
      <selection activeCell="F17" sqref="F17"/>
    </sheetView>
  </sheetViews>
  <sheetFormatPr baseColWidth="10" defaultRowHeight="15" x14ac:dyDescent="0.25"/>
  <cols>
    <col min="1" max="1" width="11.42578125" style="80"/>
    <col min="2" max="2" width="69.28515625" bestFit="1" customWidth="1"/>
    <col min="3" max="3" width="11.42578125" customWidth="1"/>
    <col min="4" max="4" width="15.28515625" bestFit="1" customWidth="1"/>
    <col min="5" max="5" width="18.28515625" bestFit="1" customWidth="1"/>
    <col min="6" max="6" width="16.7109375" customWidth="1"/>
    <col min="7" max="7" width="15" bestFit="1" customWidth="1"/>
    <col min="8" max="8" width="16.14062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12" t="s">
        <v>345</v>
      </c>
      <c r="C7" s="213"/>
      <c r="D7" s="213"/>
      <c r="E7" s="213"/>
      <c r="F7" s="213"/>
      <c r="G7" s="213"/>
      <c r="H7" s="214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5" t="s">
        <v>48</v>
      </c>
      <c r="C8" s="215" t="s">
        <v>7</v>
      </c>
      <c r="D8" s="215" t="s">
        <v>49</v>
      </c>
      <c r="E8" s="215" t="s">
        <v>11</v>
      </c>
      <c r="F8" s="217" t="s">
        <v>50</v>
      </c>
      <c r="G8" s="218"/>
      <c r="H8" s="219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6"/>
      <c r="C9" s="216"/>
      <c r="D9" s="216"/>
      <c r="E9" s="216"/>
      <c r="F9" s="162" t="s">
        <v>10</v>
      </c>
      <c r="G9" s="162" t="s">
        <v>9</v>
      </c>
      <c r="H9" s="162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91">
        <v>44593</v>
      </c>
      <c r="C10" s="192"/>
      <c r="D10" s="193"/>
      <c r="E10" s="193"/>
      <c r="F10" s="193"/>
      <c r="G10" s="193"/>
      <c r="H10" s="193"/>
    </row>
    <row r="11" spans="1:29" s="80" customFormat="1" ht="15" customHeight="1" x14ac:dyDescent="0.25">
      <c r="B11" s="180" t="s">
        <v>54</v>
      </c>
      <c r="C11" s="192" t="s">
        <v>53</v>
      </c>
      <c r="D11" s="174">
        <f>E11/F11</f>
        <v>350</v>
      </c>
      <c r="E11" s="174">
        <v>4200</v>
      </c>
      <c r="F11" s="174">
        <v>12</v>
      </c>
      <c r="G11" s="170">
        <v>12</v>
      </c>
      <c r="H11" s="170">
        <v>12</v>
      </c>
    </row>
    <row r="12" spans="1:29" s="80" customFormat="1" ht="15" customHeight="1" x14ac:dyDescent="0.25">
      <c r="B12" s="180" t="s">
        <v>164</v>
      </c>
      <c r="C12" s="192" t="s">
        <v>326</v>
      </c>
      <c r="D12" s="174">
        <f t="shared" ref="D12:D13" si="0">E12/F12</f>
        <v>55883.794752908456</v>
      </c>
      <c r="E12" s="174">
        <v>24976455.158699997</v>
      </c>
      <c r="F12" s="174">
        <v>446.93556100000001</v>
      </c>
      <c r="G12" s="170">
        <v>438.80245100000002</v>
      </c>
      <c r="H12" s="170">
        <v>455.06867099999999</v>
      </c>
    </row>
    <row r="13" spans="1:29" s="80" customFormat="1" ht="15" customHeight="1" x14ac:dyDescent="0.25">
      <c r="B13" s="180" t="s">
        <v>347</v>
      </c>
      <c r="C13" s="192" t="s">
        <v>53</v>
      </c>
      <c r="D13" s="174">
        <f t="shared" si="0"/>
        <v>1583</v>
      </c>
      <c r="E13" s="174">
        <v>142470</v>
      </c>
      <c r="F13" s="174">
        <v>90</v>
      </c>
      <c r="G13" s="170">
        <v>90</v>
      </c>
      <c r="H13" s="170">
        <v>90</v>
      </c>
    </row>
    <row r="14" spans="1:29" s="80" customFormat="1" ht="15" customHeight="1" x14ac:dyDescent="0.25">
      <c r="B14" s="191" t="s">
        <v>12</v>
      </c>
      <c r="C14" s="192"/>
      <c r="D14" s="165">
        <f>E14/F14</f>
        <v>100909.14217191246</v>
      </c>
      <c r="E14" s="165">
        <v>25123125.158699997</v>
      </c>
      <c r="F14" s="165">
        <v>248.9677805</v>
      </c>
      <c r="G14" s="166">
        <v>12</v>
      </c>
      <c r="H14" s="166">
        <v>455.06867099999999</v>
      </c>
    </row>
    <row r="15" spans="1:29" s="80" customFormat="1" ht="15" customHeight="1" x14ac:dyDescent="0.25">
      <c r="B15" s="191">
        <v>44562</v>
      </c>
      <c r="C15" s="192"/>
      <c r="D15" s="195"/>
      <c r="E15" s="195"/>
      <c r="F15" s="195"/>
      <c r="G15" s="195"/>
      <c r="H15" s="195"/>
    </row>
    <row r="16" spans="1:29" s="80" customFormat="1" ht="15" customHeight="1" x14ac:dyDescent="0.25">
      <c r="B16" s="180" t="s">
        <v>166</v>
      </c>
      <c r="C16" s="192" t="s">
        <v>22</v>
      </c>
      <c r="D16" s="174">
        <f>E16/F16</f>
        <v>208000.00000000003</v>
      </c>
      <c r="E16" s="174">
        <v>5234190.2080000006</v>
      </c>
      <c r="F16" s="174">
        <v>25.164376000000001</v>
      </c>
      <c r="G16" s="170">
        <v>25.164376000000001</v>
      </c>
      <c r="H16" s="170">
        <v>25.164376000000001</v>
      </c>
    </row>
    <row r="17" spans="2:8" s="80" customFormat="1" ht="15" customHeight="1" x14ac:dyDescent="0.25">
      <c r="B17" s="180" t="s">
        <v>54</v>
      </c>
      <c r="C17" s="192" t="s">
        <v>53</v>
      </c>
      <c r="D17" s="174">
        <f>E17/F17</f>
        <v>800</v>
      </c>
      <c r="E17" s="174">
        <v>9600</v>
      </c>
      <c r="F17" s="174">
        <v>12</v>
      </c>
      <c r="G17" s="170">
        <v>12</v>
      </c>
      <c r="H17" s="170">
        <v>12</v>
      </c>
    </row>
    <row r="18" spans="2:8" s="80" customFormat="1" ht="15" customHeight="1" x14ac:dyDescent="0.25">
      <c r="B18" s="180" t="s">
        <v>164</v>
      </c>
      <c r="C18" s="192" t="s">
        <v>326</v>
      </c>
      <c r="D18" s="165">
        <f>E18/F18</f>
        <v>68183.850878299621</v>
      </c>
      <c r="E18" s="165">
        <v>30074235.919500001</v>
      </c>
      <c r="F18" s="165">
        <v>441.07564374999993</v>
      </c>
      <c r="G18" s="166">
        <v>429.4246</v>
      </c>
      <c r="H18" s="166">
        <v>457.69898599999999</v>
      </c>
    </row>
    <row r="19" spans="2:8" s="80" customFormat="1" ht="15" customHeight="1" x14ac:dyDescent="0.25">
      <c r="B19" s="180" t="s">
        <v>329</v>
      </c>
      <c r="C19" s="192" t="s">
        <v>22</v>
      </c>
      <c r="D19" s="195"/>
      <c r="E19" s="195">
        <v>10008837.050999999</v>
      </c>
      <c r="F19" s="195">
        <v>52.991648999999995</v>
      </c>
      <c r="G19" s="195">
        <v>51.674726999999997</v>
      </c>
      <c r="H19" s="195">
        <v>54.308571000000001</v>
      </c>
    </row>
    <row r="20" spans="2:8" s="80" customFormat="1" ht="15" customHeight="1" x14ac:dyDescent="0.25">
      <c r="B20" s="180" t="s">
        <v>338</v>
      </c>
      <c r="C20" s="192" t="s">
        <v>346</v>
      </c>
      <c r="D20" s="174">
        <f>E20/F20</f>
        <v>95</v>
      </c>
      <c r="E20" s="174">
        <v>507200.09144499997</v>
      </c>
      <c r="F20" s="174">
        <v>5338.9483309999996</v>
      </c>
      <c r="G20" s="170">
        <v>5338.9483309999996</v>
      </c>
      <c r="H20" s="170">
        <v>5338.9483309999996</v>
      </c>
    </row>
    <row r="21" spans="2:8" s="80" customFormat="1" ht="15" customHeight="1" x14ac:dyDescent="0.25">
      <c r="B21" s="180" t="s">
        <v>52</v>
      </c>
      <c r="C21" s="192" t="s">
        <v>53</v>
      </c>
      <c r="D21" s="174">
        <f t="shared" ref="D21:D22" si="1">E21/F21</f>
        <v>1079</v>
      </c>
      <c r="E21" s="174">
        <v>2158</v>
      </c>
      <c r="F21" s="174">
        <v>2</v>
      </c>
      <c r="G21" s="170">
        <v>2</v>
      </c>
      <c r="H21" s="170">
        <v>2</v>
      </c>
    </row>
    <row r="22" spans="2:8" s="80" customFormat="1" ht="15" customHeight="1" x14ac:dyDescent="0.25">
      <c r="B22" s="180" t="s">
        <v>59</v>
      </c>
      <c r="C22" s="192" t="s">
        <v>53</v>
      </c>
      <c r="D22" s="174">
        <f t="shared" si="1"/>
        <v>100</v>
      </c>
      <c r="E22" s="174">
        <v>3000</v>
      </c>
      <c r="F22" s="174">
        <v>30</v>
      </c>
      <c r="G22" s="170">
        <v>30</v>
      </c>
      <c r="H22" s="170">
        <v>30</v>
      </c>
    </row>
    <row r="23" spans="2:8" s="80" customFormat="1" ht="15" customHeight="1" x14ac:dyDescent="0.25">
      <c r="B23" s="200" t="s">
        <v>12</v>
      </c>
      <c r="C23" s="201" t="s">
        <v>22</v>
      </c>
      <c r="D23" s="165">
        <f>E23/F23</f>
        <v>43596.380373736094</v>
      </c>
      <c r="E23" s="165">
        <v>45839221.269945003</v>
      </c>
      <c r="F23" s="165">
        <v>1051.4455759166665</v>
      </c>
      <c r="G23" s="166">
        <v>2</v>
      </c>
      <c r="H23" s="166">
        <v>5338.9483309999996</v>
      </c>
    </row>
    <row r="24" spans="2:8" s="80" customFormat="1" x14ac:dyDescent="0.25"/>
    <row r="25" spans="2:8" s="80" customFormat="1" x14ac:dyDescent="0.25"/>
    <row r="26" spans="2:8" s="80" customFormat="1" x14ac:dyDescent="0.25"/>
    <row r="27" spans="2:8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20"/>
  <sheetViews>
    <sheetView zoomScaleSheetLayoutView="100" workbookViewId="0">
      <selection activeCell="B11" sqref="B11"/>
    </sheetView>
  </sheetViews>
  <sheetFormatPr baseColWidth="10" defaultRowHeight="15" x14ac:dyDescent="0.25"/>
  <cols>
    <col min="1" max="1" width="11.42578125" style="80"/>
    <col min="2" max="2" width="49.7109375" bestFit="1" customWidth="1"/>
    <col min="3" max="3" width="15.85546875" bestFit="1" customWidth="1"/>
    <col min="4" max="4" width="15.140625" bestFit="1" customWidth="1"/>
    <col min="5" max="5" width="16.5703125" bestFit="1" customWidth="1"/>
    <col min="6" max="6" width="16.7109375" customWidth="1"/>
    <col min="7" max="8" width="11.570312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2" t="s">
        <v>61</v>
      </c>
      <c r="C7" s="202"/>
      <c r="D7" s="202"/>
      <c r="E7" s="202"/>
      <c r="F7" s="202"/>
      <c r="G7" s="202"/>
      <c r="H7" s="202"/>
    </row>
    <row r="8" spans="2:8" ht="19.5" customHeight="1" x14ac:dyDescent="0.25">
      <c r="B8" s="202" t="s">
        <v>48</v>
      </c>
      <c r="C8" s="202" t="s">
        <v>7</v>
      </c>
      <c r="D8" s="202" t="s">
        <v>49</v>
      </c>
      <c r="E8" s="202" t="s">
        <v>11</v>
      </c>
      <c r="F8" s="206" t="s">
        <v>50</v>
      </c>
      <c r="G8" s="206"/>
      <c r="H8" s="206"/>
    </row>
    <row r="9" spans="2:8" ht="31.5" customHeight="1" x14ac:dyDescent="0.25">
      <c r="B9" s="202"/>
      <c r="C9" s="202">
        <v>478470</v>
      </c>
      <c r="D9" s="202"/>
      <c r="E9" s="202"/>
      <c r="F9" s="10" t="s">
        <v>10</v>
      </c>
      <c r="G9" s="10" t="s">
        <v>9</v>
      </c>
      <c r="H9" s="10" t="s">
        <v>8</v>
      </c>
    </row>
    <row r="10" spans="2:8" ht="15" customHeight="1" x14ac:dyDescent="0.25">
      <c r="B10" s="7">
        <v>41244</v>
      </c>
      <c r="C10" s="44"/>
      <c r="D10" s="45"/>
      <c r="E10" s="45"/>
      <c r="F10" s="45"/>
      <c r="G10" s="45"/>
      <c r="H10" s="45"/>
    </row>
    <row r="11" spans="2:8" x14ac:dyDescent="0.25">
      <c r="B11" s="46" t="s">
        <v>51</v>
      </c>
      <c r="C11" s="47" t="s">
        <v>22</v>
      </c>
      <c r="D11" s="48">
        <v>179.59413008989952</v>
      </c>
      <c r="E11" s="13">
        <v>6792.25</v>
      </c>
      <c r="F11" s="13">
        <v>37.82</v>
      </c>
      <c r="G11" s="13">
        <v>36.43</v>
      </c>
      <c r="H11" s="13">
        <v>39.21</v>
      </c>
    </row>
    <row r="12" spans="2:8" x14ac:dyDescent="0.25">
      <c r="B12" s="90" t="s">
        <v>284</v>
      </c>
      <c r="C12" s="47" t="s">
        <v>53</v>
      </c>
      <c r="D12" s="48">
        <v>9121</v>
      </c>
      <c r="E12" s="13">
        <v>18242</v>
      </c>
      <c r="F12" s="13">
        <v>2</v>
      </c>
      <c r="G12" s="13">
        <v>2</v>
      </c>
      <c r="H12" s="13">
        <v>2</v>
      </c>
    </row>
    <row r="13" spans="2:8" x14ac:dyDescent="0.25">
      <c r="B13" s="46" t="s">
        <v>100</v>
      </c>
      <c r="C13" s="47" t="s">
        <v>22</v>
      </c>
      <c r="D13" s="48">
        <v>1640.0000000000002</v>
      </c>
      <c r="E13" s="13">
        <v>5477.6</v>
      </c>
      <c r="F13" s="13">
        <v>3.34</v>
      </c>
      <c r="G13" s="13">
        <v>3.34</v>
      </c>
      <c r="H13" s="13">
        <v>3.34</v>
      </c>
    </row>
    <row r="14" spans="2:8" x14ac:dyDescent="0.25">
      <c r="B14" s="46" t="s">
        <v>281</v>
      </c>
      <c r="C14" s="47" t="s">
        <v>53</v>
      </c>
      <c r="D14" s="48">
        <v>253610.99999999983</v>
      </c>
      <c r="E14" s="13">
        <v>608666.39999999991</v>
      </c>
      <c r="F14" s="13">
        <v>2.4000000000000012</v>
      </c>
      <c r="G14" s="13">
        <v>2.4</v>
      </c>
      <c r="H14" s="13">
        <v>2.4</v>
      </c>
    </row>
    <row r="15" spans="2:8" x14ac:dyDescent="0.25">
      <c r="B15" s="31" t="s">
        <v>12</v>
      </c>
      <c r="C15" s="32"/>
      <c r="D15" s="49">
        <v>264551.59413008974</v>
      </c>
      <c r="E15" s="16">
        <v>639178.24999999988</v>
      </c>
      <c r="F15" s="16">
        <v>4.0131818181818231</v>
      </c>
      <c r="G15" s="16">
        <v>2</v>
      </c>
      <c r="H15" s="16">
        <v>39.21</v>
      </c>
    </row>
    <row r="16" spans="2:8" x14ac:dyDescent="0.25">
      <c r="B16" s="7">
        <v>41214</v>
      </c>
      <c r="C16" s="44"/>
      <c r="D16" s="45"/>
      <c r="E16" s="45"/>
      <c r="F16" s="45"/>
      <c r="G16" s="45"/>
      <c r="H16" s="45"/>
    </row>
    <row r="17" spans="2:8" x14ac:dyDescent="0.25">
      <c r="B17" s="90" t="s">
        <v>284</v>
      </c>
      <c r="C17" s="47" t="s">
        <v>53</v>
      </c>
      <c r="D17" s="48">
        <v>1943</v>
      </c>
      <c r="E17" s="13">
        <v>3886</v>
      </c>
      <c r="F17" s="13">
        <v>2</v>
      </c>
      <c r="G17" s="13">
        <v>2</v>
      </c>
      <c r="H17" s="13">
        <v>2</v>
      </c>
    </row>
    <row r="18" spans="2:8" x14ac:dyDescent="0.25">
      <c r="B18" s="31" t="s">
        <v>12</v>
      </c>
      <c r="C18" s="32"/>
      <c r="D18" s="49">
        <v>1943</v>
      </c>
      <c r="E18" s="16">
        <v>3886</v>
      </c>
      <c r="F18" s="16">
        <v>2</v>
      </c>
      <c r="G18" s="16">
        <v>2</v>
      </c>
      <c r="H18" s="16">
        <v>2</v>
      </c>
    </row>
    <row r="19" spans="2:8" x14ac:dyDescent="0.25">
      <c r="B19" s="7">
        <v>41153</v>
      </c>
      <c r="C19" s="44"/>
      <c r="D19" s="45"/>
      <c r="E19" s="13"/>
      <c r="F19" s="13"/>
      <c r="G19" s="13"/>
      <c r="H19" s="13"/>
    </row>
    <row r="20" spans="2:8" x14ac:dyDescent="0.25">
      <c r="B20" s="90" t="s">
        <v>284</v>
      </c>
      <c r="C20" s="47" t="s">
        <v>53</v>
      </c>
      <c r="D20" s="48">
        <v>2058</v>
      </c>
      <c r="E20" s="13">
        <v>4116</v>
      </c>
      <c r="F20" s="13">
        <v>2</v>
      </c>
      <c r="G20" s="13">
        <v>2</v>
      </c>
      <c r="H20" s="13">
        <v>2</v>
      </c>
    </row>
    <row r="21" spans="2:8" x14ac:dyDescent="0.25">
      <c r="B21" s="46" t="s">
        <v>60</v>
      </c>
      <c r="C21" s="47" t="s">
        <v>53</v>
      </c>
      <c r="D21" s="48">
        <v>49</v>
      </c>
      <c r="E21" s="13">
        <v>661.5</v>
      </c>
      <c r="F21" s="13">
        <v>13.5</v>
      </c>
      <c r="G21" s="13">
        <v>13.5</v>
      </c>
      <c r="H21" s="13">
        <v>13.5</v>
      </c>
    </row>
    <row r="22" spans="2:8" x14ac:dyDescent="0.25">
      <c r="B22" s="31" t="s">
        <v>12</v>
      </c>
      <c r="C22" s="47"/>
      <c r="D22" s="49">
        <v>2107</v>
      </c>
      <c r="E22" s="16">
        <v>4777.5</v>
      </c>
      <c r="F22" s="16">
        <v>3.5923076923076924</v>
      </c>
      <c r="G22" s="16">
        <v>2</v>
      </c>
      <c r="H22" s="16">
        <v>13.5</v>
      </c>
    </row>
    <row r="23" spans="2:8" x14ac:dyDescent="0.25">
      <c r="B23" s="7">
        <v>41122</v>
      </c>
      <c r="C23" s="44"/>
      <c r="D23" s="45"/>
      <c r="E23" s="13"/>
      <c r="F23" s="13"/>
      <c r="G23" s="13"/>
      <c r="H23" s="13"/>
    </row>
    <row r="24" spans="2:8" x14ac:dyDescent="0.25">
      <c r="B24" s="46" t="s">
        <v>56</v>
      </c>
      <c r="C24" s="47" t="s">
        <v>22</v>
      </c>
      <c r="D24" s="48">
        <v>600</v>
      </c>
      <c r="E24" s="13">
        <v>24000</v>
      </c>
      <c r="F24" s="13">
        <v>40</v>
      </c>
      <c r="G24" s="13">
        <v>40</v>
      </c>
      <c r="H24" s="13">
        <v>40</v>
      </c>
    </row>
    <row r="25" spans="2:8" x14ac:dyDescent="0.25">
      <c r="B25" s="90" t="s">
        <v>284</v>
      </c>
      <c r="C25" s="47" t="s">
        <v>53</v>
      </c>
      <c r="D25" s="48">
        <v>2500</v>
      </c>
      <c r="E25" s="13">
        <v>5000</v>
      </c>
      <c r="F25" s="13">
        <v>2</v>
      </c>
      <c r="G25" s="13">
        <v>2</v>
      </c>
      <c r="H25" s="13">
        <v>2</v>
      </c>
    </row>
    <row r="26" spans="2:8" x14ac:dyDescent="0.25">
      <c r="B26" s="46" t="s">
        <v>280</v>
      </c>
      <c r="C26" s="47" t="s">
        <v>53</v>
      </c>
      <c r="D26" s="48">
        <v>290</v>
      </c>
      <c r="E26" s="13">
        <v>6380</v>
      </c>
      <c r="F26" s="13">
        <v>22</v>
      </c>
      <c r="G26" s="13">
        <v>22</v>
      </c>
      <c r="H26" s="13">
        <v>22</v>
      </c>
    </row>
    <row r="27" spans="2:8" x14ac:dyDescent="0.25">
      <c r="B27" s="46" t="s">
        <v>60</v>
      </c>
      <c r="C27" s="47" t="s">
        <v>53</v>
      </c>
      <c r="D27" s="48">
        <v>865</v>
      </c>
      <c r="E27" s="13">
        <v>11677.5</v>
      </c>
      <c r="F27" s="13">
        <v>13.5</v>
      </c>
      <c r="G27" s="13">
        <v>13.5</v>
      </c>
      <c r="H27" s="13">
        <v>13.5</v>
      </c>
    </row>
    <row r="28" spans="2:8" x14ac:dyDescent="0.25">
      <c r="B28" s="31" t="s">
        <v>12</v>
      </c>
      <c r="C28" s="47"/>
      <c r="D28" s="49">
        <v>4255</v>
      </c>
      <c r="E28" s="16">
        <v>47057.5</v>
      </c>
      <c r="F28" s="16">
        <v>26.94589066567497</v>
      </c>
      <c r="G28" s="16">
        <v>2</v>
      </c>
      <c r="H28" s="16">
        <v>40</v>
      </c>
    </row>
    <row r="29" spans="2:8" x14ac:dyDescent="0.25">
      <c r="B29" s="7">
        <v>41091</v>
      </c>
      <c r="C29" s="44"/>
      <c r="D29" s="45"/>
      <c r="E29" s="13"/>
      <c r="F29" s="13"/>
      <c r="G29" s="13"/>
      <c r="H29" s="13"/>
    </row>
    <row r="30" spans="2:8" x14ac:dyDescent="0.25">
      <c r="B30" s="90" t="s">
        <v>284</v>
      </c>
      <c r="C30" s="47" t="s">
        <v>53</v>
      </c>
      <c r="D30" s="48">
        <v>1553</v>
      </c>
      <c r="E30" s="13">
        <v>3106</v>
      </c>
      <c r="F30" s="13">
        <v>2</v>
      </c>
      <c r="G30" s="13">
        <v>2</v>
      </c>
      <c r="H30" s="13">
        <v>2</v>
      </c>
    </row>
    <row r="31" spans="2:8" x14ac:dyDescent="0.25">
      <c r="B31" s="31" t="s">
        <v>12</v>
      </c>
      <c r="C31" s="47"/>
      <c r="D31" s="49">
        <v>1553</v>
      </c>
      <c r="E31" s="16">
        <v>3106</v>
      </c>
      <c r="F31" s="16">
        <v>2</v>
      </c>
      <c r="G31" s="16">
        <v>2</v>
      </c>
      <c r="H31" s="16">
        <v>2</v>
      </c>
    </row>
    <row r="32" spans="2:8" x14ac:dyDescent="0.25">
      <c r="B32" s="7">
        <v>41061</v>
      </c>
      <c r="C32" s="44"/>
      <c r="D32" s="45"/>
      <c r="E32" s="13"/>
      <c r="F32" s="13"/>
      <c r="G32" s="13"/>
      <c r="H32" s="13"/>
    </row>
    <row r="33" spans="2:8" x14ac:dyDescent="0.25">
      <c r="B33" s="46" t="s">
        <v>56</v>
      </c>
      <c r="C33" s="47" t="s">
        <v>22</v>
      </c>
      <c r="D33" s="48">
        <v>556.98701298701303</v>
      </c>
      <c r="E33" s="13">
        <v>21444</v>
      </c>
      <c r="F33" s="13">
        <v>38.5</v>
      </c>
      <c r="G33" s="13">
        <v>38</v>
      </c>
      <c r="H33" s="13">
        <v>40</v>
      </c>
    </row>
    <row r="34" spans="2:8" x14ac:dyDescent="0.25">
      <c r="B34" s="90" t="s">
        <v>284</v>
      </c>
      <c r="C34" s="47" t="s">
        <v>53</v>
      </c>
      <c r="D34" s="48">
        <v>20643</v>
      </c>
      <c r="E34" s="13">
        <v>41286</v>
      </c>
      <c r="F34" s="13">
        <v>2</v>
      </c>
      <c r="G34" s="13">
        <v>2</v>
      </c>
      <c r="H34" s="13">
        <v>2</v>
      </c>
    </row>
    <row r="35" spans="2:8" x14ac:dyDescent="0.25">
      <c r="B35" s="46" t="s">
        <v>283</v>
      </c>
      <c r="C35" s="47" t="s">
        <v>53</v>
      </c>
      <c r="D35" s="48">
        <v>500</v>
      </c>
      <c r="E35" s="13">
        <v>10000</v>
      </c>
      <c r="F35" s="13">
        <v>20</v>
      </c>
      <c r="G35" s="13">
        <v>20</v>
      </c>
      <c r="H35" s="13">
        <v>20</v>
      </c>
    </row>
    <row r="36" spans="2:8" x14ac:dyDescent="0.25">
      <c r="B36" s="46" t="s">
        <v>60</v>
      </c>
      <c r="C36" s="47" t="s">
        <v>53</v>
      </c>
      <c r="D36" s="48">
        <v>56</v>
      </c>
      <c r="E36" s="13">
        <v>756</v>
      </c>
      <c r="F36" s="13">
        <v>13.5</v>
      </c>
      <c r="G36" s="13">
        <v>13.5</v>
      </c>
      <c r="H36" s="13">
        <v>13.5</v>
      </c>
    </row>
    <row r="37" spans="2:8" x14ac:dyDescent="0.25">
      <c r="B37" s="31" t="s">
        <v>12</v>
      </c>
      <c r="C37" s="47"/>
      <c r="D37" s="49">
        <v>21755.987012987014</v>
      </c>
      <c r="E37" s="16">
        <v>73486</v>
      </c>
      <c r="F37" s="16">
        <v>15.218844405737146</v>
      </c>
      <c r="G37" s="16">
        <v>2</v>
      </c>
      <c r="H37" s="16">
        <v>40</v>
      </c>
    </row>
    <row r="38" spans="2:8" x14ac:dyDescent="0.25">
      <c r="B38" s="7">
        <v>41030</v>
      </c>
      <c r="C38" s="44"/>
      <c r="D38" s="45"/>
      <c r="E38" s="13"/>
      <c r="F38" s="13"/>
      <c r="G38" s="13"/>
      <c r="H38" s="13"/>
    </row>
    <row r="39" spans="2:8" x14ac:dyDescent="0.25">
      <c r="B39" s="90" t="s">
        <v>284</v>
      </c>
      <c r="C39" s="47" t="s">
        <v>53</v>
      </c>
      <c r="D39" s="48">
        <v>12286</v>
      </c>
      <c r="E39" s="13">
        <v>24572</v>
      </c>
      <c r="F39" s="13">
        <v>2</v>
      </c>
      <c r="G39" s="13">
        <v>2</v>
      </c>
      <c r="H39" s="13">
        <v>2</v>
      </c>
    </row>
    <row r="40" spans="2:8" x14ac:dyDescent="0.25">
      <c r="B40" s="46" t="s">
        <v>283</v>
      </c>
      <c r="C40" s="47" t="s">
        <v>53</v>
      </c>
      <c r="D40" s="48">
        <v>500</v>
      </c>
      <c r="E40" s="13">
        <v>10000</v>
      </c>
      <c r="F40" s="13">
        <v>20</v>
      </c>
      <c r="G40" s="13">
        <v>20</v>
      </c>
      <c r="H40" s="13">
        <v>20</v>
      </c>
    </row>
    <row r="41" spans="2:8" x14ac:dyDescent="0.25">
      <c r="B41" s="46" t="s">
        <v>60</v>
      </c>
      <c r="C41" s="47" t="s">
        <v>53</v>
      </c>
      <c r="D41" s="48">
        <v>97</v>
      </c>
      <c r="E41" s="13">
        <v>1309.5</v>
      </c>
      <c r="F41" s="13">
        <v>13.5</v>
      </c>
      <c r="G41" s="13">
        <v>13.5</v>
      </c>
      <c r="H41" s="13">
        <v>13.5</v>
      </c>
    </row>
    <row r="42" spans="2:8" x14ac:dyDescent="0.25">
      <c r="B42" s="31" t="s">
        <v>12</v>
      </c>
      <c r="C42" s="47"/>
      <c r="D42" s="49">
        <v>12883</v>
      </c>
      <c r="E42" s="16">
        <v>35881.5</v>
      </c>
      <c r="F42" s="16">
        <v>7.4362066803227291</v>
      </c>
      <c r="G42" s="16">
        <v>2</v>
      </c>
      <c r="H42" s="16">
        <v>20</v>
      </c>
    </row>
    <row r="43" spans="2:8" x14ac:dyDescent="0.25">
      <c r="B43" s="7">
        <v>41000</v>
      </c>
      <c r="C43" s="44"/>
      <c r="D43" s="45"/>
      <c r="E43" s="13"/>
      <c r="F43" s="13"/>
      <c r="G43" s="13"/>
      <c r="H43" s="13"/>
    </row>
    <row r="44" spans="2:8" x14ac:dyDescent="0.25">
      <c r="B44" s="90" t="s">
        <v>284</v>
      </c>
      <c r="C44" s="47" t="s">
        <v>53</v>
      </c>
      <c r="D44" s="48">
        <v>5360</v>
      </c>
      <c r="E44" s="13">
        <v>10720</v>
      </c>
      <c r="F44" s="13">
        <v>2</v>
      </c>
      <c r="G44" s="13">
        <v>2</v>
      </c>
      <c r="H44" s="13">
        <v>2</v>
      </c>
    </row>
    <row r="45" spans="2:8" x14ac:dyDescent="0.25">
      <c r="B45" s="31" t="s">
        <v>12</v>
      </c>
      <c r="C45" s="47"/>
      <c r="D45" s="49">
        <v>5360</v>
      </c>
      <c r="E45" s="16">
        <v>10720</v>
      </c>
      <c r="F45" s="16">
        <v>2</v>
      </c>
      <c r="G45" s="16">
        <v>2</v>
      </c>
      <c r="H45" s="16">
        <v>2</v>
      </c>
    </row>
    <row r="46" spans="2:8" x14ac:dyDescent="0.25">
      <c r="B46" s="7">
        <v>40940</v>
      </c>
      <c r="C46" s="44"/>
      <c r="D46" s="45"/>
      <c r="E46" s="13"/>
      <c r="F46" s="13"/>
      <c r="G46" s="13"/>
      <c r="H46" s="13"/>
    </row>
    <row r="47" spans="2:8" x14ac:dyDescent="0.25">
      <c r="B47" s="46" t="s">
        <v>56</v>
      </c>
      <c r="C47" s="47" t="s">
        <v>22</v>
      </c>
      <c r="D47" s="48">
        <v>71</v>
      </c>
      <c r="E47" s="13">
        <v>2840</v>
      </c>
      <c r="F47" s="13">
        <v>40</v>
      </c>
      <c r="G47" s="13">
        <v>40</v>
      </c>
      <c r="H47" s="13">
        <v>40</v>
      </c>
    </row>
    <row r="48" spans="2:8" x14ac:dyDescent="0.25">
      <c r="B48" s="90" t="s">
        <v>284</v>
      </c>
      <c r="C48" s="47" t="s">
        <v>53</v>
      </c>
      <c r="D48" s="48">
        <v>12510</v>
      </c>
      <c r="E48" s="13">
        <v>25020</v>
      </c>
      <c r="F48" s="13">
        <v>2</v>
      </c>
      <c r="G48" s="13">
        <v>2</v>
      </c>
      <c r="H48" s="13">
        <v>2</v>
      </c>
    </row>
    <row r="49" spans="2:8" x14ac:dyDescent="0.25">
      <c r="B49" s="46" t="s">
        <v>283</v>
      </c>
      <c r="C49" s="47" t="s">
        <v>53</v>
      </c>
      <c r="D49" s="48">
        <v>488</v>
      </c>
      <c r="E49" s="13">
        <v>11712</v>
      </c>
      <c r="F49" s="13">
        <v>24</v>
      </c>
      <c r="G49" s="13">
        <v>24</v>
      </c>
      <c r="H49" s="13">
        <v>24</v>
      </c>
    </row>
    <row r="50" spans="2:8" x14ac:dyDescent="0.25">
      <c r="B50" s="46" t="s">
        <v>280</v>
      </c>
      <c r="C50" s="47" t="s">
        <v>53</v>
      </c>
      <c r="D50" s="48">
        <v>161</v>
      </c>
      <c r="E50" s="13">
        <v>3542</v>
      </c>
      <c r="F50" s="13">
        <v>22</v>
      </c>
      <c r="G50" s="13">
        <v>22</v>
      </c>
      <c r="H50" s="13">
        <v>22</v>
      </c>
    </row>
    <row r="51" spans="2:8" x14ac:dyDescent="0.25">
      <c r="B51" s="31" t="s">
        <v>12</v>
      </c>
      <c r="C51" s="47"/>
      <c r="D51" s="49">
        <v>13230</v>
      </c>
      <c r="E51" s="16">
        <v>43114</v>
      </c>
      <c r="F51" s="16">
        <v>12.122558797606347</v>
      </c>
      <c r="G51" s="16">
        <v>2</v>
      </c>
      <c r="H51" s="16">
        <v>40</v>
      </c>
    </row>
    <row r="52" spans="2:8" x14ac:dyDescent="0.25">
      <c r="B52" s="7">
        <v>40909</v>
      </c>
      <c r="C52" s="44"/>
      <c r="D52" s="45"/>
      <c r="E52" s="13"/>
      <c r="F52" s="13"/>
      <c r="G52" s="13"/>
      <c r="H52" s="13"/>
    </row>
    <row r="53" spans="2:8" x14ac:dyDescent="0.25">
      <c r="B53" s="46" t="s">
        <v>283</v>
      </c>
      <c r="C53" s="47" t="s">
        <v>53</v>
      </c>
      <c r="D53" s="48">
        <v>250</v>
      </c>
      <c r="E53" s="13">
        <v>6000</v>
      </c>
      <c r="F53" s="13">
        <v>24</v>
      </c>
      <c r="G53" s="13">
        <v>24</v>
      </c>
      <c r="H53" s="13">
        <v>24</v>
      </c>
    </row>
    <row r="54" spans="2:8" x14ac:dyDescent="0.25">
      <c r="B54" s="46" t="s">
        <v>280</v>
      </c>
      <c r="C54" s="47" t="s">
        <v>53</v>
      </c>
      <c r="D54" s="48">
        <v>444</v>
      </c>
      <c r="E54" s="13">
        <v>9768</v>
      </c>
      <c r="F54" s="13">
        <v>22</v>
      </c>
      <c r="G54" s="13">
        <v>22</v>
      </c>
      <c r="H54" s="13">
        <v>22</v>
      </c>
    </row>
    <row r="55" spans="2:8" x14ac:dyDescent="0.25">
      <c r="B55" s="31" t="s">
        <v>12</v>
      </c>
      <c r="C55" s="47"/>
      <c r="D55" s="49">
        <v>694</v>
      </c>
      <c r="E55" s="16">
        <v>15768</v>
      </c>
      <c r="F55" s="16">
        <v>22.761035007610349</v>
      </c>
      <c r="G55" s="16">
        <v>22</v>
      </c>
      <c r="H55" s="16">
        <v>24</v>
      </c>
    </row>
    <row r="56" spans="2:8" s="80" customFormat="1" x14ac:dyDescent="0.25"/>
    <row r="57" spans="2:8" s="80" customFormat="1" x14ac:dyDescent="0.25"/>
    <row r="58" spans="2:8" s="80" customFormat="1" x14ac:dyDescent="0.25"/>
    <row r="59" spans="2:8" s="80" customFormat="1" x14ac:dyDescent="0.25"/>
    <row r="60" spans="2:8" s="80" customFormat="1" x14ac:dyDescent="0.25"/>
    <row r="61" spans="2:8" s="80" customFormat="1" x14ac:dyDescent="0.25"/>
    <row r="62" spans="2:8" s="80" customFormat="1" x14ac:dyDescent="0.25"/>
    <row r="63" spans="2:8" s="80" customFormat="1" x14ac:dyDescent="0.25"/>
    <row r="64" spans="2:8" s="80" customFormat="1" x14ac:dyDescent="0.25"/>
    <row r="65" s="80" customFormat="1" x14ac:dyDescent="0.25"/>
    <row r="66" s="80" customFormat="1" x14ac:dyDescent="0.25"/>
    <row r="67" s="80" customFormat="1" x14ac:dyDescent="0.25"/>
    <row r="68" s="80" customFormat="1" x14ac:dyDescent="0.25"/>
    <row r="69" s="80" customFormat="1" x14ac:dyDescent="0.25"/>
    <row r="70" s="80" customFormat="1" x14ac:dyDescent="0.25"/>
    <row r="71" s="80" customFormat="1" x14ac:dyDescent="0.25"/>
    <row r="72" s="80" customFormat="1" x14ac:dyDescent="0.25"/>
    <row r="73" s="80" customFormat="1" x14ac:dyDescent="0.25"/>
    <row r="74" s="80" customFormat="1" x14ac:dyDescent="0.25"/>
    <row r="75" s="80" customFormat="1" x14ac:dyDescent="0.25"/>
    <row r="76" s="80" customFormat="1" x14ac:dyDescent="0.25"/>
    <row r="77" s="80" customFormat="1" x14ac:dyDescent="0.25"/>
    <row r="78" s="80" customFormat="1" x14ac:dyDescent="0.25"/>
    <row r="79" s="80" customFormat="1" x14ac:dyDescent="0.25"/>
    <row r="80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="80" customFormat="1" x14ac:dyDescent="0.25"/>
    <row r="98" s="80" customFormat="1" x14ac:dyDescent="0.25"/>
    <row r="99" s="80" customFormat="1" x14ac:dyDescent="0.25"/>
    <row r="100" s="80" customFormat="1" x14ac:dyDescent="0.25"/>
    <row r="101" s="80" customFormat="1" x14ac:dyDescent="0.25"/>
    <row r="102" s="80" customFormat="1" x14ac:dyDescent="0.25"/>
    <row r="103" s="80" customFormat="1" x14ac:dyDescent="0.25"/>
    <row r="104" s="80" customFormat="1" x14ac:dyDescent="0.25"/>
    <row r="105" s="80" customFormat="1" x14ac:dyDescent="0.25"/>
    <row r="106" s="80" customFormat="1" x14ac:dyDescent="0.25"/>
    <row r="107" s="80" customFormat="1" x14ac:dyDescent="0.25"/>
    <row r="108" s="80" customFormat="1" x14ac:dyDescent="0.25"/>
    <row r="109" s="80" customFormat="1" x14ac:dyDescent="0.25"/>
    <row r="110" s="80" customFormat="1" x14ac:dyDescent="0.25"/>
    <row r="111" s="80" customFormat="1" x14ac:dyDescent="0.25"/>
    <row r="112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M68"/>
  <sheetViews>
    <sheetView topLeftCell="C1" workbookViewId="0">
      <selection activeCell="D13" sqref="D13"/>
    </sheetView>
  </sheetViews>
  <sheetFormatPr baseColWidth="10" defaultRowHeight="15" x14ac:dyDescent="0.25"/>
  <cols>
    <col min="4" max="4" width="49.42578125" bestFit="1" customWidth="1"/>
    <col min="6" max="6" width="15.140625" bestFit="1" customWidth="1"/>
    <col min="7" max="7" width="15.5703125" bestFit="1" customWidth="1"/>
    <col min="11" max="11" width="12.5703125" bestFit="1" customWidth="1"/>
  </cols>
  <sheetData>
    <row r="6" spans="4:13" ht="39" customHeight="1" x14ac:dyDescent="0.25">
      <c r="D6" s="202" t="s">
        <v>47</v>
      </c>
      <c r="E6" s="202"/>
      <c r="F6" s="202"/>
      <c r="G6" s="202"/>
      <c r="H6" s="202"/>
      <c r="I6" s="202"/>
      <c r="J6" s="202"/>
    </row>
    <row r="7" spans="4:13" x14ac:dyDescent="0.25">
      <c r="D7" s="202" t="s">
        <v>48</v>
      </c>
      <c r="E7" s="202" t="s">
        <v>7</v>
      </c>
      <c r="F7" s="202" t="s">
        <v>49</v>
      </c>
      <c r="G7" s="202" t="s">
        <v>11</v>
      </c>
      <c r="H7" s="203" t="s">
        <v>50</v>
      </c>
      <c r="I7" s="204"/>
      <c r="J7" s="205"/>
    </row>
    <row r="8" spans="4:13" ht="25.5" x14ac:dyDescent="0.25">
      <c r="D8" s="202"/>
      <c r="E8" s="202">
        <v>478470</v>
      </c>
      <c r="F8" s="202"/>
      <c r="G8" s="202"/>
      <c r="H8" s="9" t="s">
        <v>10</v>
      </c>
      <c r="I8" s="9" t="s">
        <v>9</v>
      </c>
      <c r="J8" s="9" t="s">
        <v>8</v>
      </c>
    </row>
    <row r="9" spans="4:13" x14ac:dyDescent="0.25">
      <c r="D9" s="7">
        <v>40878</v>
      </c>
      <c r="E9" s="12"/>
      <c r="F9" s="2"/>
      <c r="G9" s="2"/>
      <c r="H9" s="2"/>
      <c r="I9" s="2"/>
      <c r="J9" s="2"/>
      <c r="K9" s="11"/>
    </row>
    <row r="10" spans="4:13" x14ac:dyDescent="0.25">
      <c r="D10" s="13" t="s">
        <v>51</v>
      </c>
      <c r="E10" s="13" t="s">
        <v>22</v>
      </c>
      <c r="F10" s="14">
        <v>5</v>
      </c>
      <c r="G10" s="37">
        <v>133.75</v>
      </c>
      <c r="H10" s="37">
        <v>26.75</v>
      </c>
      <c r="I10" s="37">
        <v>26.75</v>
      </c>
      <c r="J10" s="37">
        <v>26.75</v>
      </c>
      <c r="K10" s="11"/>
      <c r="L10" s="40">
        <f>+G10/$G$13</f>
        <v>6.1880336383821863E-5</v>
      </c>
      <c r="M10" s="40">
        <f>+L10*H10</f>
        <v>1.6552989982672349E-3</v>
      </c>
    </row>
    <row r="11" spans="4:13" x14ac:dyDescent="0.25">
      <c r="D11" s="13" t="s">
        <v>57</v>
      </c>
      <c r="E11" s="13" t="s">
        <v>53</v>
      </c>
      <c r="F11" s="14">
        <v>22501</v>
      </c>
      <c r="G11" s="37">
        <v>2160096</v>
      </c>
      <c r="H11" s="37">
        <v>96</v>
      </c>
      <c r="I11" s="37">
        <v>96</v>
      </c>
      <c r="J11" s="37">
        <v>96</v>
      </c>
      <c r="K11" s="11"/>
      <c r="L11" s="40">
        <f t="shared" ref="L11:L12" si="0">+G11/$G$13</f>
        <v>0.99938293159886415</v>
      </c>
      <c r="M11" s="40">
        <f t="shared" ref="M11:M66" si="1">+L11*H11</f>
        <v>95.940761433490962</v>
      </c>
    </row>
    <row r="12" spans="4:13" x14ac:dyDescent="0.25">
      <c r="D12" s="13" t="s">
        <v>54</v>
      </c>
      <c r="E12" s="13" t="s">
        <v>53</v>
      </c>
      <c r="F12" s="14">
        <v>50</v>
      </c>
      <c r="G12" s="37">
        <v>1200</v>
      </c>
      <c r="H12" s="37">
        <v>24</v>
      </c>
      <c r="I12" s="37">
        <v>24</v>
      </c>
      <c r="J12" s="37">
        <v>24</v>
      </c>
      <c r="K12" s="11"/>
      <c r="L12" s="40">
        <f t="shared" si="0"/>
        <v>5.5518806475204669E-4</v>
      </c>
      <c r="M12" s="40">
        <f t="shared" si="1"/>
        <v>1.332451355404912E-2</v>
      </c>
    </row>
    <row r="13" spans="4:13" x14ac:dyDescent="0.25">
      <c r="D13" s="31" t="s">
        <v>12</v>
      </c>
      <c r="E13" s="13"/>
      <c r="F13" s="15">
        <f>SUM(F10:F12)</f>
        <v>22556</v>
      </c>
      <c r="G13" s="38">
        <v>2161429.75</v>
      </c>
      <c r="H13" s="38">
        <f>+M13</f>
        <v>95.955741246043289</v>
      </c>
      <c r="I13" s="38">
        <v>24</v>
      </c>
      <c r="J13" s="38">
        <v>96</v>
      </c>
      <c r="K13" s="11"/>
      <c r="L13" s="41">
        <f>SUM(L10:L12)</f>
        <v>1</v>
      </c>
      <c r="M13" s="41">
        <f>SUM(M10:M12)</f>
        <v>95.955741246043289</v>
      </c>
    </row>
    <row r="14" spans="4:13" x14ac:dyDescent="0.25">
      <c r="D14" s="7">
        <v>40848</v>
      </c>
      <c r="E14" s="13"/>
      <c r="F14" s="14"/>
      <c r="G14" s="37"/>
      <c r="H14" s="37"/>
      <c r="I14" s="37"/>
      <c r="J14" s="37"/>
      <c r="K14" s="11"/>
      <c r="L14" s="40"/>
      <c r="M14" s="40"/>
    </row>
    <row r="15" spans="4:13" x14ac:dyDescent="0.25">
      <c r="D15" s="13" t="s">
        <v>56</v>
      </c>
      <c r="E15" s="13" t="s">
        <v>22</v>
      </c>
      <c r="F15" s="14">
        <v>250</v>
      </c>
      <c r="G15" s="37">
        <v>10000</v>
      </c>
      <c r="H15" s="37">
        <v>40</v>
      </c>
      <c r="I15" s="37">
        <v>40</v>
      </c>
      <c r="J15" s="37">
        <v>40</v>
      </c>
      <c r="L15" s="40">
        <f>+G15/$G$20</f>
        <v>0.22063731087245508</v>
      </c>
      <c r="M15" s="40">
        <f t="shared" si="1"/>
        <v>8.8254924348982033</v>
      </c>
    </row>
    <row r="16" spans="4:13" x14ac:dyDescent="0.25">
      <c r="D16" s="13" t="s">
        <v>51</v>
      </c>
      <c r="E16" s="13" t="s">
        <v>22</v>
      </c>
      <c r="F16" s="14">
        <v>75</v>
      </c>
      <c r="G16" s="37">
        <v>1772.25</v>
      </c>
      <c r="H16" s="37">
        <v>23.63</v>
      </c>
      <c r="I16" s="37">
        <v>23.63</v>
      </c>
      <c r="J16" s="37">
        <v>23.63</v>
      </c>
      <c r="L16" s="40">
        <f t="shared" ref="L16:L19" si="2">+G16/$G$20</f>
        <v>3.9102447419370856E-2</v>
      </c>
      <c r="M16" s="40">
        <f t="shared" si="1"/>
        <v>0.92399083251973324</v>
      </c>
    </row>
    <row r="17" spans="4:13" x14ac:dyDescent="0.25">
      <c r="D17" s="13" t="s">
        <v>52</v>
      </c>
      <c r="E17" s="13" t="s">
        <v>53</v>
      </c>
      <c r="F17" s="14">
        <v>5963</v>
      </c>
      <c r="G17" s="37">
        <v>11926</v>
      </c>
      <c r="H17" s="37">
        <v>2</v>
      </c>
      <c r="I17" s="37">
        <v>2</v>
      </c>
      <c r="J17" s="37">
        <v>2</v>
      </c>
      <c r="L17" s="40">
        <f t="shared" si="2"/>
        <v>0.26313205694648995</v>
      </c>
      <c r="M17" s="40">
        <f t="shared" si="1"/>
        <v>0.52626411389297989</v>
      </c>
    </row>
    <row r="18" spans="4:13" x14ac:dyDescent="0.25">
      <c r="D18" s="13" t="s">
        <v>54</v>
      </c>
      <c r="E18" s="13" t="s">
        <v>53</v>
      </c>
      <c r="F18" s="14">
        <v>771.85430463576154</v>
      </c>
      <c r="G18" s="37">
        <v>19425</v>
      </c>
      <c r="H18" s="37">
        <v>25.166666666666668</v>
      </c>
      <c r="I18" s="37">
        <v>25</v>
      </c>
      <c r="J18" s="37">
        <v>25.5</v>
      </c>
      <c r="L18" s="40">
        <f t="shared" si="2"/>
        <v>0.42858797636974399</v>
      </c>
      <c r="M18" s="40">
        <f t="shared" si="1"/>
        <v>10.786130738638558</v>
      </c>
    </row>
    <row r="19" spans="4:13" x14ac:dyDescent="0.25">
      <c r="D19" s="13" t="s">
        <v>59</v>
      </c>
      <c r="E19" s="13" t="s">
        <v>53</v>
      </c>
      <c r="F19" s="14">
        <v>100</v>
      </c>
      <c r="G19" s="37">
        <v>2200</v>
      </c>
      <c r="H19" s="37">
        <v>22</v>
      </c>
      <c r="I19" s="37">
        <v>22</v>
      </c>
      <c r="J19" s="37">
        <v>22</v>
      </c>
      <c r="L19" s="40">
        <f t="shared" si="2"/>
        <v>4.8540208391940121E-2</v>
      </c>
      <c r="M19" s="40">
        <f t="shared" si="1"/>
        <v>1.0678845846226825</v>
      </c>
    </row>
    <row r="20" spans="4:13" x14ac:dyDescent="0.25">
      <c r="D20" s="31" t="s">
        <v>12</v>
      </c>
      <c r="E20" s="2"/>
      <c r="F20" s="15">
        <f>SUM(F15:F19)</f>
        <v>7159.8543046357618</v>
      </c>
      <c r="G20" s="38">
        <v>45323.25</v>
      </c>
      <c r="H20" s="38">
        <f>+M20</f>
        <v>22.129762704572158</v>
      </c>
      <c r="I20" s="38">
        <v>2</v>
      </c>
      <c r="J20" s="38">
        <v>40</v>
      </c>
      <c r="L20" s="41">
        <f>SUM(L15:L19)</f>
        <v>1</v>
      </c>
      <c r="M20" s="41">
        <f>SUM(M15:M19)</f>
        <v>22.129762704572158</v>
      </c>
    </row>
    <row r="21" spans="4:13" x14ac:dyDescent="0.25">
      <c r="D21" s="7">
        <v>40817</v>
      </c>
      <c r="E21" s="32"/>
      <c r="F21" s="14"/>
      <c r="G21" s="37"/>
      <c r="H21" s="37"/>
      <c r="I21" s="37"/>
      <c r="J21" s="37"/>
      <c r="L21" s="40"/>
      <c r="M21" s="40"/>
    </row>
    <row r="22" spans="4:13" x14ac:dyDescent="0.25">
      <c r="D22" s="32" t="s">
        <v>55</v>
      </c>
      <c r="E22" s="32" t="s">
        <v>53</v>
      </c>
      <c r="F22" s="14">
        <v>678</v>
      </c>
      <c r="G22" s="37">
        <v>12882</v>
      </c>
      <c r="H22" s="37">
        <v>19</v>
      </c>
      <c r="I22" s="37">
        <v>19</v>
      </c>
      <c r="J22" s="37">
        <v>19</v>
      </c>
      <c r="L22" s="40">
        <f>+G22/$G$24</f>
        <v>0.9952101359703337</v>
      </c>
      <c r="M22" s="40">
        <f t="shared" si="1"/>
        <v>18.908992583436341</v>
      </c>
    </row>
    <row r="23" spans="4:13" x14ac:dyDescent="0.25">
      <c r="D23" s="32" t="s">
        <v>60</v>
      </c>
      <c r="E23" s="32" t="s">
        <v>53</v>
      </c>
      <c r="F23" s="14">
        <v>4</v>
      </c>
      <c r="G23" s="37">
        <v>62</v>
      </c>
      <c r="H23" s="37">
        <v>15.5</v>
      </c>
      <c r="I23" s="37">
        <v>15.5</v>
      </c>
      <c r="J23" s="37">
        <v>15.5</v>
      </c>
      <c r="L23" s="40">
        <f>+G23/$G$24</f>
        <v>4.7898640296662543E-3</v>
      </c>
      <c r="M23" s="40">
        <f t="shared" si="1"/>
        <v>7.4242892459826945E-2</v>
      </c>
    </row>
    <row r="24" spans="4:13" x14ac:dyDescent="0.25">
      <c r="D24" s="31" t="s">
        <v>12</v>
      </c>
      <c r="E24" s="12"/>
      <c r="F24" s="15">
        <f>SUM(F22:F23)</f>
        <v>682</v>
      </c>
      <c r="G24" s="38">
        <v>12944</v>
      </c>
      <c r="H24" s="38">
        <f>+M24</f>
        <v>18.983235475896169</v>
      </c>
      <c r="I24" s="38">
        <v>15.5</v>
      </c>
      <c r="J24" s="38">
        <v>19</v>
      </c>
      <c r="L24" s="41">
        <f>SUM(L22:L23)</f>
        <v>1</v>
      </c>
      <c r="M24" s="41">
        <f>SUM(M22:M23)</f>
        <v>18.983235475896169</v>
      </c>
    </row>
    <row r="25" spans="4:13" x14ac:dyDescent="0.25">
      <c r="D25" s="7">
        <v>40787</v>
      </c>
      <c r="E25" s="32"/>
      <c r="F25" s="14"/>
      <c r="G25" s="37"/>
      <c r="H25" s="37"/>
      <c r="I25" s="37"/>
      <c r="J25" s="37"/>
      <c r="L25" s="40"/>
      <c r="M25" s="40"/>
    </row>
    <row r="26" spans="4:13" x14ac:dyDescent="0.25">
      <c r="D26" s="32" t="s">
        <v>52</v>
      </c>
      <c r="E26" s="32" t="s">
        <v>53</v>
      </c>
      <c r="F26" s="14">
        <v>8051</v>
      </c>
      <c r="G26" s="37">
        <v>16102</v>
      </c>
      <c r="H26" s="37">
        <v>2</v>
      </c>
      <c r="I26" s="37">
        <v>2</v>
      </c>
      <c r="J26" s="37">
        <v>2</v>
      </c>
      <c r="L26" s="40">
        <f>+G26/$G$29</f>
        <v>0.29623224667010084</v>
      </c>
      <c r="M26" s="40">
        <f t="shared" si="1"/>
        <v>0.59246449334020168</v>
      </c>
    </row>
    <row r="27" spans="4:13" x14ac:dyDescent="0.25">
      <c r="D27" s="32" t="s">
        <v>54</v>
      </c>
      <c r="E27" s="32" t="s">
        <v>53</v>
      </c>
      <c r="F27" s="14">
        <v>1429</v>
      </c>
      <c r="G27" s="37">
        <v>37154</v>
      </c>
      <c r="H27" s="37">
        <v>26</v>
      </c>
      <c r="I27" s="37">
        <v>26</v>
      </c>
      <c r="J27" s="37">
        <v>26</v>
      </c>
      <c r="L27" s="40">
        <f t="shared" ref="L27:L28" si="3">+G27/$G$29</f>
        <v>0.68353079696813601</v>
      </c>
      <c r="M27" s="40">
        <f t="shared" si="1"/>
        <v>17.771800721171537</v>
      </c>
    </row>
    <row r="28" spans="4:13" x14ac:dyDescent="0.25">
      <c r="D28" s="32" t="s">
        <v>59</v>
      </c>
      <c r="E28" s="32" t="s">
        <v>53</v>
      </c>
      <c r="F28" s="14">
        <v>50</v>
      </c>
      <c r="G28" s="37">
        <v>1100</v>
      </c>
      <c r="H28" s="37">
        <v>22</v>
      </c>
      <c r="I28" s="37">
        <v>22</v>
      </c>
      <c r="J28" s="37">
        <v>22</v>
      </c>
      <c r="L28" s="40">
        <f t="shared" si="3"/>
        <v>2.0236956361763189E-2</v>
      </c>
      <c r="M28" s="40">
        <f t="shared" si="1"/>
        <v>0.44521303995879014</v>
      </c>
    </row>
    <row r="29" spans="4:13" x14ac:dyDescent="0.25">
      <c r="D29" s="31" t="s">
        <v>12</v>
      </c>
      <c r="E29" s="32"/>
      <c r="F29" s="15">
        <f>SUM(F26:F28)</f>
        <v>9530</v>
      </c>
      <c r="G29" s="38">
        <v>54356</v>
      </c>
      <c r="H29" s="38">
        <f>+M29</f>
        <v>18.80947825447053</v>
      </c>
      <c r="I29" s="38">
        <v>2</v>
      </c>
      <c r="J29" s="38">
        <v>26</v>
      </c>
      <c r="L29" s="41">
        <f>SUM(L26:L28)</f>
        <v>1</v>
      </c>
      <c r="M29" s="41">
        <f>SUM(M26:M28)</f>
        <v>18.80947825447053</v>
      </c>
    </row>
    <row r="30" spans="4:13" x14ac:dyDescent="0.25">
      <c r="D30" s="7">
        <v>40756</v>
      </c>
      <c r="E30" s="32"/>
      <c r="F30" s="14"/>
      <c r="G30" s="37"/>
      <c r="H30" s="37"/>
      <c r="I30" s="37"/>
      <c r="J30" s="37"/>
      <c r="L30" s="40"/>
      <c r="M30" s="40"/>
    </row>
    <row r="31" spans="4:13" x14ac:dyDescent="0.25">
      <c r="D31" s="32" t="s">
        <v>54</v>
      </c>
      <c r="E31" s="32" t="s">
        <v>53</v>
      </c>
      <c r="F31" s="14">
        <v>200</v>
      </c>
      <c r="G31" s="37">
        <v>4800</v>
      </c>
      <c r="H31" s="37">
        <v>24</v>
      </c>
      <c r="I31" s="37">
        <v>24</v>
      </c>
      <c r="J31" s="37">
        <v>24</v>
      </c>
      <c r="L31" s="40">
        <f>+G31/$G$33</f>
        <v>0.81563296516567541</v>
      </c>
      <c r="M31" s="40">
        <f t="shared" si="1"/>
        <v>19.575191163976211</v>
      </c>
    </row>
    <row r="32" spans="4:13" x14ac:dyDescent="0.25">
      <c r="D32" s="32" t="s">
        <v>60</v>
      </c>
      <c r="E32" s="32" t="s">
        <v>53</v>
      </c>
      <c r="F32" s="14">
        <v>70</v>
      </c>
      <c r="G32" s="37">
        <v>1085</v>
      </c>
      <c r="H32" s="37">
        <v>15.5</v>
      </c>
      <c r="I32" s="37">
        <v>15.5</v>
      </c>
      <c r="J32" s="37">
        <v>15.5</v>
      </c>
      <c r="L32" s="40">
        <f>+G32/$G$33</f>
        <v>0.18436703483432457</v>
      </c>
      <c r="M32" s="40">
        <f t="shared" si="1"/>
        <v>2.8576890399320307</v>
      </c>
    </row>
    <row r="33" spans="4:13" x14ac:dyDescent="0.25">
      <c r="D33" s="31" t="s">
        <v>12</v>
      </c>
      <c r="E33" s="32"/>
      <c r="F33" s="15">
        <f>SUM(F31:F32)</f>
        <v>270</v>
      </c>
      <c r="G33" s="38">
        <v>5885</v>
      </c>
      <c r="H33" s="38">
        <f>+M33</f>
        <v>22.43288020390824</v>
      </c>
      <c r="I33" s="38">
        <v>15.5</v>
      </c>
      <c r="J33" s="38">
        <v>24</v>
      </c>
      <c r="L33" s="41">
        <f>SUM(L31:L32)</f>
        <v>1</v>
      </c>
      <c r="M33" s="41">
        <f>SUM(M31:M32)</f>
        <v>22.43288020390824</v>
      </c>
    </row>
    <row r="34" spans="4:13" x14ac:dyDescent="0.25">
      <c r="D34" s="7">
        <v>40725</v>
      </c>
      <c r="E34" s="32"/>
      <c r="F34" s="14"/>
      <c r="G34" s="37"/>
      <c r="H34" s="37"/>
      <c r="I34" s="37"/>
      <c r="J34" s="37"/>
      <c r="L34" s="40"/>
      <c r="M34" s="40"/>
    </row>
    <row r="35" spans="4:13" x14ac:dyDescent="0.25">
      <c r="D35" s="32" t="s">
        <v>54</v>
      </c>
      <c r="E35" s="32" t="s">
        <v>53</v>
      </c>
      <c r="F35" s="14">
        <v>795</v>
      </c>
      <c r="G35" s="37">
        <v>20670</v>
      </c>
      <c r="H35" s="37">
        <v>26</v>
      </c>
      <c r="I35" s="37">
        <v>26</v>
      </c>
      <c r="J35" s="37">
        <v>26</v>
      </c>
      <c r="L35" s="40">
        <f>+G35/$G$38</f>
        <v>0.72348617430871542</v>
      </c>
      <c r="M35" s="40">
        <f t="shared" si="1"/>
        <v>18.8106405320266</v>
      </c>
    </row>
    <row r="36" spans="4:13" x14ac:dyDescent="0.25">
      <c r="D36" s="32" t="s">
        <v>59</v>
      </c>
      <c r="E36" s="32" t="s">
        <v>53</v>
      </c>
      <c r="F36" s="14">
        <v>128</v>
      </c>
      <c r="G36" s="37">
        <v>2816</v>
      </c>
      <c r="H36" s="37">
        <v>22</v>
      </c>
      <c r="I36" s="37">
        <v>22</v>
      </c>
      <c r="J36" s="37">
        <v>22</v>
      </c>
      <c r="L36" s="40">
        <f t="shared" ref="L36:L37" si="4">+G36/$G$38</f>
        <v>9.8564928246412317E-2</v>
      </c>
      <c r="M36" s="40">
        <f t="shared" si="1"/>
        <v>2.168428421421071</v>
      </c>
    </row>
    <row r="37" spans="4:13" x14ac:dyDescent="0.25">
      <c r="D37" s="32" t="s">
        <v>60</v>
      </c>
      <c r="E37" s="32" t="s">
        <v>53</v>
      </c>
      <c r="F37" s="14">
        <v>328</v>
      </c>
      <c r="G37" s="37">
        <v>5084</v>
      </c>
      <c r="H37" s="37">
        <v>15.5</v>
      </c>
      <c r="I37" s="37">
        <v>15.5</v>
      </c>
      <c r="J37" s="37">
        <v>15.5</v>
      </c>
      <c r="L37" s="40">
        <f t="shared" si="4"/>
        <v>0.17794889744487224</v>
      </c>
      <c r="M37" s="40">
        <f t="shared" si="1"/>
        <v>2.7582079103955199</v>
      </c>
    </row>
    <row r="38" spans="4:13" x14ac:dyDescent="0.25">
      <c r="D38" s="31" t="s">
        <v>12</v>
      </c>
      <c r="E38" s="32"/>
      <c r="F38" s="15">
        <f>SUM(F35:F37)</f>
        <v>1251</v>
      </c>
      <c r="G38" s="38">
        <v>28570</v>
      </c>
      <c r="H38" s="38">
        <f>+M38</f>
        <v>23.737276863843192</v>
      </c>
      <c r="I38" s="38">
        <v>15.5</v>
      </c>
      <c r="J38" s="38">
        <v>26</v>
      </c>
      <c r="L38" s="41">
        <f>SUM(L35:L37)</f>
        <v>1</v>
      </c>
      <c r="M38" s="41">
        <f>SUM(M35:M37)</f>
        <v>23.737276863843192</v>
      </c>
    </row>
    <row r="39" spans="4:13" x14ac:dyDescent="0.25">
      <c r="D39" s="7">
        <v>40695</v>
      </c>
      <c r="E39" s="32"/>
      <c r="F39" s="14"/>
      <c r="G39" s="37"/>
      <c r="H39" s="37"/>
      <c r="I39" s="37"/>
      <c r="J39" s="37"/>
      <c r="L39" s="40"/>
      <c r="M39" s="40"/>
    </row>
    <row r="40" spans="4:13" x14ac:dyDescent="0.25">
      <c r="D40" s="32" t="s">
        <v>51</v>
      </c>
      <c r="E40" s="32" t="s">
        <v>22</v>
      </c>
      <c r="F40" s="14">
        <v>693.29145728643232</v>
      </c>
      <c r="G40" s="37">
        <v>2759.3</v>
      </c>
      <c r="H40" s="37">
        <v>3.9799999999999995</v>
      </c>
      <c r="I40" s="37">
        <v>3.77</v>
      </c>
      <c r="J40" s="37">
        <v>4.01</v>
      </c>
      <c r="K40" s="42"/>
      <c r="L40" s="40">
        <f>+G40/$G$42</f>
        <v>0.13247204658821948</v>
      </c>
      <c r="M40" s="40">
        <f t="shared" si="1"/>
        <v>0.52723874542111349</v>
      </c>
    </row>
    <row r="41" spans="4:13" x14ac:dyDescent="0.25">
      <c r="D41" s="32" t="s">
        <v>54</v>
      </c>
      <c r="E41" s="32" t="s">
        <v>53</v>
      </c>
      <c r="F41" s="14">
        <v>695</v>
      </c>
      <c r="G41" s="37">
        <v>18070</v>
      </c>
      <c r="H41" s="37">
        <v>26</v>
      </c>
      <c r="I41" s="37">
        <v>26</v>
      </c>
      <c r="J41" s="37">
        <v>26</v>
      </c>
      <c r="K41" s="43"/>
      <c r="L41" s="40">
        <f>+G41/$G$42</f>
        <v>0.86752795341178057</v>
      </c>
      <c r="M41" s="40">
        <f t="shared" si="1"/>
        <v>22.555726788706295</v>
      </c>
    </row>
    <row r="42" spans="4:13" x14ac:dyDescent="0.25">
      <c r="D42" s="31" t="s">
        <v>12</v>
      </c>
      <c r="E42" s="32"/>
      <c r="F42" s="15">
        <f>SUM(F40:F41)</f>
        <v>1388.2914572864324</v>
      </c>
      <c r="G42" s="38">
        <v>20829.3</v>
      </c>
      <c r="H42" s="38">
        <f>+M42</f>
        <v>23.082965534127407</v>
      </c>
      <c r="I42" s="38">
        <v>3.77</v>
      </c>
      <c r="J42" s="38">
        <v>26</v>
      </c>
      <c r="K42" s="40"/>
      <c r="L42" s="41">
        <f>SUM(L40:L41)</f>
        <v>1</v>
      </c>
      <c r="M42" s="41">
        <f>SUM(M40:M41)</f>
        <v>23.082965534127407</v>
      </c>
    </row>
    <row r="43" spans="4:13" x14ac:dyDescent="0.25">
      <c r="D43" s="7">
        <v>40664</v>
      </c>
      <c r="E43" s="32"/>
      <c r="F43" s="14"/>
      <c r="G43" s="37"/>
      <c r="H43" s="37"/>
      <c r="I43" s="37"/>
      <c r="J43" s="37"/>
      <c r="L43" s="40"/>
      <c r="M43" s="40"/>
    </row>
    <row r="44" spans="4:13" x14ac:dyDescent="0.25">
      <c r="D44" s="32" t="s">
        <v>51</v>
      </c>
      <c r="E44" s="32" t="s">
        <v>22</v>
      </c>
      <c r="F44" s="14">
        <v>282.00000000000006</v>
      </c>
      <c r="G44" s="37">
        <v>1130.8199999999993</v>
      </c>
      <c r="H44" s="37">
        <v>4.0099999999999962</v>
      </c>
      <c r="I44" s="37">
        <v>4.01</v>
      </c>
      <c r="J44" s="37">
        <v>4.01</v>
      </c>
      <c r="K44" s="40"/>
      <c r="L44" s="40">
        <f>+G44/$G$46</f>
        <v>4.3558716558259686E-2</v>
      </c>
      <c r="M44" s="40">
        <f t="shared" si="1"/>
        <v>0.17467045339862117</v>
      </c>
    </row>
    <row r="45" spans="4:13" x14ac:dyDescent="0.25">
      <c r="D45" s="32" t="s">
        <v>54</v>
      </c>
      <c r="E45" s="32" t="s">
        <v>53</v>
      </c>
      <c r="F45" s="14">
        <v>955</v>
      </c>
      <c r="G45" s="37">
        <v>24830</v>
      </c>
      <c r="H45" s="37">
        <v>26</v>
      </c>
      <c r="I45" s="37">
        <v>26</v>
      </c>
      <c r="J45" s="37">
        <v>26</v>
      </c>
      <c r="L45" s="40">
        <f>+G45/$G$46</f>
        <v>0.95644128344174029</v>
      </c>
      <c r="M45" s="40">
        <f t="shared" si="1"/>
        <v>24.867473369485246</v>
      </c>
    </row>
    <row r="46" spans="4:13" x14ac:dyDescent="0.25">
      <c r="D46" s="31" t="s">
        <v>12</v>
      </c>
      <c r="E46" s="32"/>
      <c r="F46" s="33">
        <f>SUM(F44:F45)</f>
        <v>1237</v>
      </c>
      <c r="G46" s="38">
        <v>25960.82</v>
      </c>
      <c r="H46" s="38">
        <f>+M46</f>
        <v>25.042143822883869</v>
      </c>
      <c r="I46" s="38">
        <v>4.01</v>
      </c>
      <c r="J46" s="38">
        <v>26</v>
      </c>
      <c r="L46" s="41">
        <f>SUM(L44:L45)</f>
        <v>1</v>
      </c>
      <c r="M46" s="41">
        <f>SUM(M44:M45)</f>
        <v>25.042143822883869</v>
      </c>
    </row>
    <row r="47" spans="4:13" x14ac:dyDescent="0.25">
      <c r="D47" s="7">
        <v>40634</v>
      </c>
      <c r="E47" s="32"/>
      <c r="F47" s="14"/>
      <c r="G47" s="37"/>
      <c r="H47" s="37"/>
      <c r="I47" s="37"/>
      <c r="J47" s="37"/>
      <c r="L47" s="40"/>
      <c r="M47" s="40"/>
    </row>
    <row r="48" spans="4:13" x14ac:dyDescent="0.25">
      <c r="D48" s="32" t="s">
        <v>54</v>
      </c>
      <c r="E48" s="32" t="s">
        <v>53</v>
      </c>
      <c r="F48" s="14">
        <v>150</v>
      </c>
      <c r="G48" s="37">
        <v>3750</v>
      </c>
      <c r="H48" s="37">
        <v>25</v>
      </c>
      <c r="I48" s="37">
        <v>25</v>
      </c>
      <c r="J48" s="37">
        <v>25</v>
      </c>
      <c r="L48" s="40">
        <f>+G48/$G$49</f>
        <v>1</v>
      </c>
      <c r="M48" s="40">
        <f t="shared" si="1"/>
        <v>25</v>
      </c>
    </row>
    <row r="49" spans="4:13" x14ac:dyDescent="0.25">
      <c r="D49" s="31" t="s">
        <v>12</v>
      </c>
      <c r="E49" s="32"/>
      <c r="F49" s="15">
        <f>+F48</f>
        <v>150</v>
      </c>
      <c r="G49" s="38">
        <v>3750</v>
      </c>
      <c r="H49" s="38">
        <f>+M49</f>
        <v>25</v>
      </c>
      <c r="I49" s="38">
        <v>25</v>
      </c>
      <c r="J49" s="38">
        <v>25</v>
      </c>
      <c r="L49" s="41">
        <f>+L48</f>
        <v>1</v>
      </c>
      <c r="M49" s="41">
        <f>+M48</f>
        <v>25</v>
      </c>
    </row>
    <row r="50" spans="4:13" x14ac:dyDescent="0.25">
      <c r="D50" s="7">
        <v>40603</v>
      </c>
      <c r="E50" s="32"/>
      <c r="F50" s="14"/>
      <c r="G50" s="37"/>
      <c r="H50" s="37"/>
      <c r="I50" s="37"/>
      <c r="J50" s="37"/>
      <c r="L50" s="40"/>
      <c r="M50" s="40"/>
    </row>
    <row r="51" spans="4:13" x14ac:dyDescent="0.25">
      <c r="D51" s="32" t="s">
        <v>56</v>
      </c>
      <c r="E51" s="32" t="s">
        <v>22</v>
      </c>
      <c r="F51" s="14">
        <v>40</v>
      </c>
      <c r="G51" s="37">
        <v>1600</v>
      </c>
      <c r="H51" s="37">
        <v>40</v>
      </c>
      <c r="I51" s="37">
        <v>40</v>
      </c>
      <c r="J51" s="37">
        <v>40</v>
      </c>
      <c r="L51" s="40">
        <f>+G51/$G$56</f>
        <v>1.5247282088584136E-4</v>
      </c>
      <c r="M51" s="40">
        <f t="shared" si="1"/>
        <v>6.0989128354336543E-3</v>
      </c>
    </row>
    <row r="52" spans="4:13" x14ac:dyDescent="0.25">
      <c r="D52" s="32" t="s">
        <v>51</v>
      </c>
      <c r="E52" s="32" t="s">
        <v>22</v>
      </c>
      <c r="F52" s="14">
        <v>125</v>
      </c>
      <c r="G52" s="37">
        <v>566.25</v>
      </c>
      <c r="H52" s="37">
        <v>4.53</v>
      </c>
      <c r="I52" s="37">
        <v>4.53</v>
      </c>
      <c r="J52" s="37">
        <v>4.53</v>
      </c>
      <c r="L52" s="40">
        <f t="shared" ref="L52:L55" si="5">+G52/$G$56</f>
        <v>5.3961084266629794E-5</v>
      </c>
      <c r="M52" s="40">
        <f t="shared" si="1"/>
        <v>2.4444371172783298E-4</v>
      </c>
    </row>
    <row r="53" spans="4:13" x14ac:dyDescent="0.25">
      <c r="D53" s="32" t="s">
        <v>52</v>
      </c>
      <c r="E53" s="32" t="s">
        <v>53</v>
      </c>
      <c r="F53" s="14">
        <v>6599</v>
      </c>
      <c r="G53" s="37">
        <v>13198</v>
      </c>
      <c r="H53" s="37">
        <v>2</v>
      </c>
      <c r="I53" s="37">
        <v>2</v>
      </c>
      <c r="J53" s="37">
        <v>2</v>
      </c>
      <c r="L53" s="40">
        <f t="shared" si="5"/>
        <v>1.257710181282084E-3</v>
      </c>
      <c r="M53" s="40">
        <f t="shared" si="1"/>
        <v>2.5154203625641679E-3</v>
      </c>
    </row>
    <row r="54" spans="4:13" x14ac:dyDescent="0.25">
      <c r="D54" s="32" t="s">
        <v>58</v>
      </c>
      <c r="E54" s="32" t="s">
        <v>22</v>
      </c>
      <c r="F54" s="14">
        <v>345</v>
      </c>
      <c r="G54" s="37">
        <v>35621.25</v>
      </c>
      <c r="H54" s="37">
        <v>103.25</v>
      </c>
      <c r="I54" s="37">
        <v>103.25</v>
      </c>
      <c r="J54" s="37">
        <v>103.25</v>
      </c>
      <c r="L54" s="40">
        <f t="shared" si="5"/>
        <v>3.3945452943623601E-3</v>
      </c>
      <c r="M54" s="40">
        <f t="shared" si="1"/>
        <v>0.35048680164291368</v>
      </c>
    </row>
    <row r="55" spans="4:13" x14ac:dyDescent="0.25">
      <c r="D55" s="32" t="s">
        <v>57</v>
      </c>
      <c r="E55" s="32" t="s">
        <v>53</v>
      </c>
      <c r="F55" s="14">
        <v>108778</v>
      </c>
      <c r="G55" s="37">
        <v>10442688</v>
      </c>
      <c r="H55" s="37">
        <v>96</v>
      </c>
      <c r="I55" s="37">
        <v>96</v>
      </c>
      <c r="J55" s="37">
        <v>96</v>
      </c>
      <c r="L55" s="40">
        <f t="shared" si="5"/>
        <v>0.99514131061920308</v>
      </c>
      <c r="M55" s="40">
        <f t="shared" si="1"/>
        <v>95.533565819443496</v>
      </c>
    </row>
    <row r="56" spans="4:13" x14ac:dyDescent="0.25">
      <c r="D56" s="31" t="s">
        <v>12</v>
      </c>
      <c r="E56" s="32"/>
      <c r="F56" s="15">
        <f>SUM(F51:F55)</f>
        <v>115887</v>
      </c>
      <c r="G56" s="38">
        <v>10493673.5</v>
      </c>
      <c r="H56" s="38">
        <f>+M56</f>
        <v>95.89291139799613</v>
      </c>
      <c r="I56" s="38">
        <v>2</v>
      </c>
      <c r="J56" s="38">
        <v>103.25</v>
      </c>
      <c r="L56" s="41">
        <f>SUM(L51:L55)</f>
        <v>1</v>
      </c>
      <c r="M56" s="41">
        <f>SUM(M51:M55)</f>
        <v>95.89291139799613</v>
      </c>
    </row>
    <row r="57" spans="4:13" x14ac:dyDescent="0.25">
      <c r="D57" s="7">
        <v>40575</v>
      </c>
      <c r="E57" s="32"/>
      <c r="F57" s="14"/>
      <c r="G57" s="37"/>
      <c r="H57" s="37"/>
      <c r="I57" s="37"/>
      <c r="J57" s="37"/>
      <c r="L57" s="40"/>
      <c r="M57" s="40"/>
    </row>
    <row r="58" spans="4:13" x14ac:dyDescent="0.25">
      <c r="D58" s="32" t="s">
        <v>56</v>
      </c>
      <c r="E58" s="32" t="s">
        <v>22</v>
      </c>
      <c r="F58" s="14">
        <v>100</v>
      </c>
      <c r="G58" s="37">
        <v>4000</v>
      </c>
      <c r="H58" s="37">
        <v>40</v>
      </c>
      <c r="I58" s="37">
        <v>40</v>
      </c>
      <c r="J58" s="37">
        <v>40</v>
      </c>
      <c r="L58" s="40">
        <f>+G58/$G$61</f>
        <v>3.0656292985870823E-4</v>
      </c>
      <c r="M58" s="40">
        <f t="shared" si="1"/>
        <v>1.226251719434833E-2</v>
      </c>
    </row>
    <row r="59" spans="4:13" x14ac:dyDescent="0.25">
      <c r="D59" s="32" t="s">
        <v>52</v>
      </c>
      <c r="E59" s="32" t="s">
        <v>53</v>
      </c>
      <c r="F59" s="14">
        <v>8250</v>
      </c>
      <c r="G59" s="37">
        <v>16500</v>
      </c>
      <c r="H59" s="37">
        <v>2</v>
      </c>
      <c r="I59" s="37">
        <v>2</v>
      </c>
      <c r="J59" s="37">
        <v>2</v>
      </c>
      <c r="L59" s="40">
        <f t="shared" ref="L59:L60" si="6">+G59/$G$61</f>
        <v>1.2645720856671713E-3</v>
      </c>
      <c r="M59" s="40">
        <f t="shared" si="1"/>
        <v>2.5291441713343426E-3</v>
      </c>
    </row>
    <row r="60" spans="4:13" x14ac:dyDescent="0.25">
      <c r="D60" s="32" t="s">
        <v>57</v>
      </c>
      <c r="E60" s="32" t="s">
        <v>53</v>
      </c>
      <c r="F60" s="14">
        <v>135702</v>
      </c>
      <c r="G60" s="37">
        <v>13027392</v>
      </c>
      <c r="H60" s="37">
        <v>96</v>
      </c>
      <c r="I60" s="37">
        <v>96</v>
      </c>
      <c r="J60" s="37">
        <v>96</v>
      </c>
      <c r="L60" s="40">
        <f t="shared" si="6"/>
        <v>0.99842886498447414</v>
      </c>
      <c r="M60" s="40">
        <f t="shared" si="1"/>
        <v>95.849171038509525</v>
      </c>
    </row>
    <row r="61" spans="4:13" x14ac:dyDescent="0.25">
      <c r="D61" s="31" t="s">
        <v>12</v>
      </c>
      <c r="E61" s="32"/>
      <c r="F61" s="15">
        <f>SUM(F58:F60)</f>
        <v>144052</v>
      </c>
      <c r="G61" s="38">
        <v>13047892</v>
      </c>
      <c r="H61" s="38">
        <f>+M61</f>
        <v>95.863962699875202</v>
      </c>
      <c r="I61" s="38">
        <v>2</v>
      </c>
      <c r="J61" s="38">
        <v>96</v>
      </c>
      <c r="L61" s="41">
        <f>SUM(L58:L60)</f>
        <v>1</v>
      </c>
      <c r="M61" s="41">
        <f>SUM(M58:M60)</f>
        <v>95.863962699875202</v>
      </c>
    </row>
    <row r="62" spans="4:13" x14ac:dyDescent="0.25">
      <c r="D62" s="7">
        <v>40544</v>
      </c>
      <c r="E62" s="32"/>
      <c r="F62" s="14"/>
      <c r="G62" s="37"/>
      <c r="H62" s="37"/>
      <c r="I62" s="37"/>
      <c r="J62" s="37"/>
      <c r="L62" s="40"/>
      <c r="M62" s="40"/>
    </row>
    <row r="63" spans="4:13" x14ac:dyDescent="0.25">
      <c r="D63" s="32" t="s">
        <v>51</v>
      </c>
      <c r="E63" s="32" t="s">
        <v>22</v>
      </c>
      <c r="F63" s="14">
        <v>206</v>
      </c>
      <c r="G63" s="37">
        <v>1003.22</v>
      </c>
      <c r="H63" s="37">
        <v>4.87</v>
      </c>
      <c r="I63" s="37">
        <v>4.87</v>
      </c>
      <c r="J63" s="37">
        <v>4.87</v>
      </c>
      <c r="L63" s="40">
        <f>+G63/$G$67</f>
        <v>6.7829269991217259E-2</v>
      </c>
      <c r="M63" s="40">
        <f t="shared" si="1"/>
        <v>0.33032854485722807</v>
      </c>
    </row>
    <row r="64" spans="4:13" x14ac:dyDescent="0.25">
      <c r="D64" s="32" t="s">
        <v>52</v>
      </c>
      <c r="E64" s="32" t="s">
        <v>53</v>
      </c>
      <c r="F64" s="14">
        <v>255.81918081918084</v>
      </c>
      <c r="G64" s="37">
        <v>512.15</v>
      </c>
      <c r="H64" s="37">
        <v>2.0019999999999998</v>
      </c>
      <c r="I64" s="37">
        <v>2</v>
      </c>
      <c r="J64" s="37">
        <v>2.0099999999999998</v>
      </c>
      <c r="L64" s="40">
        <f t="shared" ref="L64:L66" si="7">+G64/$G$67</f>
        <v>3.4627260846077548E-2</v>
      </c>
      <c r="M64" s="40">
        <f t="shared" si="1"/>
        <v>6.9323776213847249E-2</v>
      </c>
    </row>
    <row r="65" spans="4:13" x14ac:dyDescent="0.25">
      <c r="D65" s="32" t="s">
        <v>54</v>
      </c>
      <c r="E65" s="32" t="s">
        <v>53</v>
      </c>
      <c r="F65" s="14">
        <v>75</v>
      </c>
      <c r="G65" s="37">
        <v>1875</v>
      </c>
      <c r="H65" s="37">
        <v>25</v>
      </c>
      <c r="I65" s="37">
        <v>25</v>
      </c>
      <c r="J65" s="37">
        <v>25</v>
      </c>
      <c r="L65" s="40">
        <f t="shared" si="7"/>
        <v>0.12677167643541035</v>
      </c>
      <c r="M65" s="40">
        <f t="shared" si="1"/>
        <v>3.1692919108852586</v>
      </c>
    </row>
    <row r="66" spans="4:13" x14ac:dyDescent="0.25">
      <c r="D66" s="32" t="s">
        <v>55</v>
      </c>
      <c r="E66" s="32" t="s">
        <v>53</v>
      </c>
      <c r="F66" s="14">
        <v>600</v>
      </c>
      <c r="G66" s="37">
        <v>11400</v>
      </c>
      <c r="H66" s="37">
        <v>19</v>
      </c>
      <c r="I66" s="37">
        <v>19</v>
      </c>
      <c r="J66" s="37">
        <v>19</v>
      </c>
      <c r="L66" s="40">
        <f t="shared" si="7"/>
        <v>0.7707717927272949</v>
      </c>
      <c r="M66" s="40">
        <f t="shared" si="1"/>
        <v>14.644664061818602</v>
      </c>
    </row>
    <row r="67" spans="4:13" x14ac:dyDescent="0.25">
      <c r="D67" s="31" t="s">
        <v>12</v>
      </c>
      <c r="E67" s="2"/>
      <c r="F67" s="15">
        <f>SUM(F63:F66)</f>
        <v>1136.8191808191809</v>
      </c>
      <c r="G67" s="38">
        <v>14790.369999999999</v>
      </c>
      <c r="H67" s="38">
        <f>+M67</f>
        <v>18.213608293774936</v>
      </c>
      <c r="I67" s="38">
        <v>2</v>
      </c>
      <c r="J67" s="38">
        <v>25</v>
      </c>
      <c r="L67" s="41">
        <f>SUM(L63:L66)</f>
        <v>1</v>
      </c>
      <c r="M67" s="41">
        <f>SUM(M63:M66)</f>
        <v>18.213608293774936</v>
      </c>
    </row>
    <row r="68" spans="4:13" x14ac:dyDescent="0.25">
      <c r="F68" s="11"/>
      <c r="G68" s="11"/>
      <c r="H68" s="11"/>
      <c r="I68" s="11"/>
      <c r="J68" s="11"/>
      <c r="K68" s="11"/>
    </row>
  </sheetData>
  <mergeCells count="6">
    <mergeCell ref="D6:J6"/>
    <mergeCell ref="D7:D8"/>
    <mergeCell ref="E7:E8"/>
    <mergeCell ref="F7:F8"/>
    <mergeCell ref="G7:G8"/>
    <mergeCell ref="H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8:U225"/>
  <sheetViews>
    <sheetView topLeftCell="L30" workbookViewId="0">
      <selection activeCell="O8" sqref="O8:U50"/>
    </sheetView>
  </sheetViews>
  <sheetFormatPr baseColWidth="10" defaultRowHeight="15" x14ac:dyDescent="0.25"/>
  <cols>
    <col min="4" max="4" width="14.28515625" bestFit="1" customWidth="1"/>
    <col min="5" max="5" width="47.28515625" bestFit="1" customWidth="1"/>
    <col min="6" max="6" width="13.5703125" bestFit="1" customWidth="1"/>
    <col min="7" max="7" width="12" bestFit="1" customWidth="1"/>
    <col min="8" max="8" width="16.28515625" customWidth="1"/>
    <col min="9" max="10" width="8.42578125" bestFit="1" customWidth="1"/>
    <col min="15" max="15" width="41" bestFit="1" customWidth="1"/>
    <col min="18" max="18" width="12" bestFit="1" customWidth="1"/>
  </cols>
  <sheetData>
    <row r="8" spans="4:21" ht="33.75" customHeight="1" x14ac:dyDescent="0.25">
      <c r="D8" s="202" t="s">
        <v>61</v>
      </c>
      <c r="E8" s="202"/>
      <c r="F8" s="202"/>
      <c r="G8" s="202"/>
      <c r="H8" s="202"/>
      <c r="I8" s="202"/>
      <c r="J8" s="202"/>
      <c r="O8" s="202" t="s">
        <v>61</v>
      </c>
      <c r="P8" s="202"/>
      <c r="Q8" s="202"/>
      <c r="R8" s="202"/>
      <c r="S8" s="202"/>
      <c r="T8" s="202"/>
      <c r="U8" s="202"/>
    </row>
    <row r="9" spans="4:21" x14ac:dyDescent="0.25">
      <c r="D9" s="202" t="s">
        <v>48</v>
      </c>
      <c r="E9" s="202" t="s">
        <v>7</v>
      </c>
      <c r="F9" s="202" t="s">
        <v>49</v>
      </c>
      <c r="G9" s="202" t="s">
        <v>11</v>
      </c>
      <c r="H9" s="206" t="s">
        <v>50</v>
      </c>
      <c r="I9" s="206"/>
      <c r="J9" s="206"/>
      <c r="O9" s="202" t="s">
        <v>48</v>
      </c>
      <c r="P9" s="202" t="s">
        <v>7</v>
      </c>
      <c r="Q9" s="202" t="s">
        <v>49</v>
      </c>
      <c r="R9" s="202" t="s">
        <v>11</v>
      </c>
      <c r="S9" s="206" t="s">
        <v>50</v>
      </c>
      <c r="T9" s="206"/>
      <c r="U9" s="206"/>
    </row>
    <row r="10" spans="4:21" ht="30" customHeight="1" x14ac:dyDescent="0.25">
      <c r="D10" s="202"/>
      <c r="E10" s="202">
        <v>478470</v>
      </c>
      <c r="F10" s="202"/>
      <c r="G10" s="202"/>
      <c r="H10" s="10" t="s">
        <v>10</v>
      </c>
      <c r="I10" s="10" t="s">
        <v>9</v>
      </c>
      <c r="J10" s="10" t="s">
        <v>8</v>
      </c>
      <c r="O10" s="202"/>
      <c r="P10" s="202">
        <v>478470</v>
      </c>
      <c r="Q10" s="202"/>
      <c r="R10" s="202"/>
      <c r="S10" s="10" t="s">
        <v>10</v>
      </c>
      <c r="T10" s="10" t="s">
        <v>9</v>
      </c>
      <c r="U10" s="10" t="s">
        <v>8</v>
      </c>
    </row>
    <row r="11" spans="4:21" x14ac:dyDescent="0.25">
      <c r="D11" s="7">
        <v>41214</v>
      </c>
      <c r="E11" s="44"/>
      <c r="F11" s="45"/>
      <c r="G11" s="45"/>
      <c r="H11" s="45"/>
      <c r="I11" s="45"/>
      <c r="J11" s="45"/>
      <c r="O11" s="7">
        <v>41214</v>
      </c>
      <c r="P11" s="44"/>
      <c r="Q11" s="45"/>
      <c r="R11" s="45"/>
      <c r="S11" s="45"/>
      <c r="T11" s="45"/>
      <c r="U11" s="45"/>
    </row>
    <row r="12" spans="4:21" x14ac:dyDescent="0.25">
      <c r="D12" s="46" t="s">
        <v>65</v>
      </c>
      <c r="E12" s="47" t="s">
        <v>53</v>
      </c>
      <c r="F12" s="48">
        <f>+G12/H12</f>
        <v>1943</v>
      </c>
      <c r="G12" s="13">
        <v>3886</v>
      </c>
      <c r="H12" s="13">
        <v>2</v>
      </c>
      <c r="I12" s="13">
        <v>2</v>
      </c>
      <c r="J12" s="13">
        <v>2</v>
      </c>
      <c r="L12" s="40">
        <f>+G12/$G$13</f>
        <v>1</v>
      </c>
      <c r="M12" s="40">
        <f>+L12*H12</f>
        <v>2</v>
      </c>
      <c r="O12" s="46" t="str">
        <f>+VLOOKUP(D12,D60:E225,2,FALSE)</f>
        <v>Compañía de alumbrado eléctrico de SS</v>
      </c>
      <c r="P12" s="47" t="s">
        <v>53</v>
      </c>
      <c r="Q12" s="48">
        <v>1943</v>
      </c>
      <c r="R12" s="13">
        <v>3886</v>
      </c>
      <c r="S12" s="13">
        <v>2</v>
      </c>
      <c r="T12" s="13">
        <v>2</v>
      </c>
      <c r="U12" s="13">
        <v>2</v>
      </c>
    </row>
    <row r="13" spans="4:21" x14ac:dyDescent="0.25">
      <c r="D13" s="31" t="s">
        <v>12</v>
      </c>
      <c r="E13" s="32"/>
      <c r="F13" s="49">
        <f>+F12</f>
        <v>1943</v>
      </c>
      <c r="G13" s="16">
        <v>3886</v>
      </c>
      <c r="H13" s="16">
        <f>+M13</f>
        <v>2</v>
      </c>
      <c r="I13" s="16">
        <v>2</v>
      </c>
      <c r="J13" s="16">
        <v>2</v>
      </c>
      <c r="L13" s="40">
        <f>+L12</f>
        <v>1</v>
      </c>
      <c r="M13" s="41">
        <f>+M12</f>
        <v>2</v>
      </c>
      <c r="O13" s="31" t="s">
        <v>12</v>
      </c>
      <c r="P13" s="32"/>
      <c r="Q13" s="49">
        <v>1943</v>
      </c>
      <c r="R13" s="16">
        <v>3886</v>
      </c>
      <c r="S13" s="16">
        <v>2</v>
      </c>
      <c r="T13" s="16">
        <v>2</v>
      </c>
      <c r="U13" s="16">
        <v>2</v>
      </c>
    </row>
    <row r="14" spans="4:21" x14ac:dyDescent="0.25">
      <c r="D14" s="7">
        <v>41153</v>
      </c>
      <c r="E14" s="44"/>
      <c r="F14" s="45"/>
      <c r="G14" s="13"/>
      <c r="H14" s="13"/>
      <c r="I14" s="13"/>
      <c r="J14" s="13"/>
      <c r="L14" s="40"/>
      <c r="M14" s="40"/>
      <c r="O14" s="7">
        <v>41153</v>
      </c>
      <c r="P14" s="44"/>
      <c r="Q14" s="45"/>
      <c r="R14" s="13"/>
      <c r="S14" s="13"/>
      <c r="T14" s="13"/>
      <c r="U14" s="13"/>
    </row>
    <row r="15" spans="4:21" x14ac:dyDescent="0.25">
      <c r="D15" s="46" t="s">
        <v>65</v>
      </c>
      <c r="E15" s="47" t="s">
        <v>53</v>
      </c>
      <c r="F15" s="48">
        <f>+G15/H15</f>
        <v>2058</v>
      </c>
      <c r="G15" s="13">
        <v>4116</v>
      </c>
      <c r="H15" s="13">
        <v>2</v>
      </c>
      <c r="I15" s="13">
        <v>2</v>
      </c>
      <c r="J15" s="13">
        <v>2</v>
      </c>
      <c r="L15" s="40">
        <f>+G15/$G$17</f>
        <v>0.86153846153846159</v>
      </c>
      <c r="M15" s="40">
        <f t="shared" ref="M15:M49" si="0">+L15*H15</f>
        <v>1.7230769230769232</v>
      </c>
      <c r="O15" s="46" t="str">
        <f t="shared" ref="O15:O49" si="1">+VLOOKUP(D15,D63:E228,2,FALSE)</f>
        <v>Compañía de alumbrado eléctrico de SS</v>
      </c>
      <c r="P15" s="47" t="s">
        <v>53</v>
      </c>
      <c r="Q15" s="48">
        <v>2058</v>
      </c>
      <c r="R15" s="13">
        <v>4116</v>
      </c>
      <c r="S15" s="13">
        <v>2</v>
      </c>
      <c r="T15" s="13">
        <v>2</v>
      </c>
      <c r="U15" s="13">
        <v>2</v>
      </c>
    </row>
    <row r="16" spans="4:21" x14ac:dyDescent="0.25">
      <c r="D16" s="46" t="s">
        <v>66</v>
      </c>
      <c r="E16" s="47" t="s">
        <v>53</v>
      </c>
      <c r="F16" s="48">
        <f>+G16/H16</f>
        <v>49</v>
      </c>
      <c r="G16" s="13">
        <v>661.5</v>
      </c>
      <c r="H16" s="13">
        <v>13.5</v>
      </c>
      <c r="I16" s="13">
        <v>13.5</v>
      </c>
      <c r="J16" s="13">
        <v>13.5</v>
      </c>
      <c r="L16" s="40">
        <f>+G16/$G$17</f>
        <v>0.13846153846153847</v>
      </c>
      <c r="M16" s="40">
        <f t="shared" si="0"/>
        <v>1.8692307692307693</v>
      </c>
      <c r="O16" s="46" t="str">
        <f t="shared" si="1"/>
        <v>Scotiabank</v>
      </c>
      <c r="P16" s="47" t="s">
        <v>53</v>
      </c>
      <c r="Q16" s="48">
        <v>49</v>
      </c>
      <c r="R16" s="13">
        <v>661.5</v>
      </c>
      <c r="S16" s="13">
        <v>13.5</v>
      </c>
      <c r="T16" s="13">
        <v>13.5</v>
      </c>
      <c r="U16" s="13">
        <v>13.5</v>
      </c>
    </row>
    <row r="17" spans="4:21" x14ac:dyDescent="0.25">
      <c r="D17" s="31" t="s">
        <v>12</v>
      </c>
      <c r="E17" s="47"/>
      <c r="F17" s="49">
        <f>SUM(F15:F16)</f>
        <v>2107</v>
      </c>
      <c r="G17" s="16">
        <v>4777.5</v>
      </c>
      <c r="H17" s="16">
        <f>+M17</f>
        <v>3.5923076923076924</v>
      </c>
      <c r="I17" s="16">
        <v>2</v>
      </c>
      <c r="J17" s="16">
        <v>13.5</v>
      </c>
      <c r="L17" s="40">
        <f>SUM(L15:L16)</f>
        <v>1</v>
      </c>
      <c r="M17" s="41">
        <f>SUM(M15:M16)</f>
        <v>3.5923076923076924</v>
      </c>
      <c r="O17" s="31" t="s">
        <v>12</v>
      </c>
      <c r="P17" s="47"/>
      <c r="Q17" s="49">
        <v>2107</v>
      </c>
      <c r="R17" s="16">
        <v>4777.5</v>
      </c>
      <c r="S17" s="16">
        <v>3.5923076923076924</v>
      </c>
      <c r="T17" s="16">
        <v>2</v>
      </c>
      <c r="U17" s="16">
        <v>13.5</v>
      </c>
    </row>
    <row r="18" spans="4:21" x14ac:dyDescent="0.25">
      <c r="D18" s="7">
        <v>41122</v>
      </c>
      <c r="E18" s="44"/>
      <c r="F18" s="45"/>
      <c r="G18" s="13"/>
      <c r="H18" s="13"/>
      <c r="I18" s="13"/>
      <c r="J18" s="13"/>
      <c r="L18" s="40"/>
      <c r="M18" s="40"/>
      <c r="O18" s="7">
        <v>41122</v>
      </c>
      <c r="P18" s="44"/>
      <c r="Q18" s="45"/>
      <c r="R18" s="13"/>
      <c r="S18" s="13"/>
      <c r="T18" s="13"/>
      <c r="U18" s="13"/>
    </row>
    <row r="19" spans="4:21" x14ac:dyDescent="0.25">
      <c r="D19" s="46" t="s">
        <v>64</v>
      </c>
      <c r="E19" s="47" t="s">
        <v>22</v>
      </c>
      <c r="F19" s="48">
        <f>+G19/H19</f>
        <v>600</v>
      </c>
      <c r="G19" s="13">
        <v>24000</v>
      </c>
      <c r="H19" s="13">
        <v>40</v>
      </c>
      <c r="I19" s="13">
        <v>40</v>
      </c>
      <c r="J19" s="13">
        <v>40</v>
      </c>
      <c r="L19" s="40">
        <f>+G19/$G$23</f>
        <v>0.51001434415342928</v>
      </c>
      <c r="M19" s="40">
        <f t="shared" si="0"/>
        <v>20.400573766137171</v>
      </c>
      <c r="O19" s="46" t="str">
        <f t="shared" si="1"/>
        <v>Bolsa de Valores</v>
      </c>
      <c r="P19" s="47" t="s">
        <v>22</v>
      </c>
      <c r="Q19" s="48">
        <v>600</v>
      </c>
      <c r="R19" s="13">
        <v>24000</v>
      </c>
      <c r="S19" s="13">
        <v>40</v>
      </c>
      <c r="T19" s="13">
        <v>40</v>
      </c>
      <c r="U19" s="13">
        <v>40</v>
      </c>
    </row>
    <row r="20" spans="4:21" x14ac:dyDescent="0.25">
      <c r="D20" s="46" t="s">
        <v>65</v>
      </c>
      <c r="E20" s="47" t="s">
        <v>53</v>
      </c>
      <c r="F20" s="48">
        <f>+G20/H20</f>
        <v>2500</v>
      </c>
      <c r="G20" s="13">
        <v>5000</v>
      </c>
      <c r="H20" s="13">
        <v>2</v>
      </c>
      <c r="I20" s="13">
        <v>2</v>
      </c>
      <c r="J20" s="13">
        <v>2</v>
      </c>
      <c r="L20" s="40">
        <f t="shared" ref="L20:L22" si="2">+G20/$G$23</f>
        <v>0.10625298836529777</v>
      </c>
      <c r="M20" s="40">
        <f t="shared" si="0"/>
        <v>0.21250597673059554</v>
      </c>
      <c r="O20" s="46" t="str">
        <f t="shared" si="1"/>
        <v>Compañía de alumbrado eléctrico de SS</v>
      </c>
      <c r="P20" s="47" t="s">
        <v>53</v>
      </c>
      <c r="Q20" s="48">
        <v>2500</v>
      </c>
      <c r="R20" s="13">
        <v>5000</v>
      </c>
      <c r="S20" s="13">
        <v>2</v>
      </c>
      <c r="T20" s="13">
        <v>2</v>
      </c>
      <c r="U20" s="13">
        <v>2</v>
      </c>
    </row>
    <row r="21" spans="4:21" x14ac:dyDescent="0.25">
      <c r="D21" s="46" t="s">
        <v>63</v>
      </c>
      <c r="E21" s="47" t="s">
        <v>53</v>
      </c>
      <c r="F21" s="48">
        <f>+G21/H21</f>
        <v>290</v>
      </c>
      <c r="G21" s="13">
        <v>6380</v>
      </c>
      <c r="H21" s="13">
        <v>22</v>
      </c>
      <c r="I21" s="13">
        <v>22</v>
      </c>
      <c r="J21" s="13">
        <v>22</v>
      </c>
      <c r="L21" s="40">
        <f t="shared" si="2"/>
        <v>0.13557881315411996</v>
      </c>
      <c r="M21" s="40">
        <f t="shared" si="0"/>
        <v>2.982733889390639</v>
      </c>
      <c r="O21" s="46" t="str">
        <f t="shared" si="1"/>
        <v>Distribuidora Eléctrica del Sur</v>
      </c>
      <c r="P21" s="47" t="s">
        <v>53</v>
      </c>
      <c r="Q21" s="48">
        <v>290</v>
      </c>
      <c r="R21" s="13">
        <v>6380</v>
      </c>
      <c r="S21" s="13">
        <v>22</v>
      </c>
      <c r="T21" s="13">
        <v>22</v>
      </c>
      <c r="U21" s="13">
        <v>22</v>
      </c>
    </row>
    <row r="22" spans="4:21" x14ac:dyDescent="0.25">
      <c r="D22" s="46" t="s">
        <v>66</v>
      </c>
      <c r="E22" s="47" t="s">
        <v>53</v>
      </c>
      <c r="F22" s="48">
        <f>+G22/H22</f>
        <v>865</v>
      </c>
      <c r="G22" s="13">
        <v>11677.5</v>
      </c>
      <c r="H22" s="13">
        <v>13.5</v>
      </c>
      <c r="I22" s="13">
        <v>13.5</v>
      </c>
      <c r="J22" s="13">
        <v>13.5</v>
      </c>
      <c r="L22" s="40">
        <f t="shared" si="2"/>
        <v>0.24815385432715295</v>
      </c>
      <c r="M22" s="40">
        <f t="shared" si="0"/>
        <v>3.3500770334165648</v>
      </c>
      <c r="O22" s="46" t="str">
        <f t="shared" si="1"/>
        <v>Scotiabank</v>
      </c>
      <c r="P22" s="47" t="s">
        <v>53</v>
      </c>
      <c r="Q22" s="48">
        <v>865</v>
      </c>
      <c r="R22" s="13">
        <v>11677.5</v>
      </c>
      <c r="S22" s="13">
        <v>13.5</v>
      </c>
      <c r="T22" s="13">
        <v>13.5</v>
      </c>
      <c r="U22" s="13">
        <v>13.5</v>
      </c>
    </row>
    <row r="23" spans="4:21" x14ac:dyDescent="0.25">
      <c r="D23" s="31" t="s">
        <v>12</v>
      </c>
      <c r="E23" s="47"/>
      <c r="F23" s="49">
        <f>SUM(F19:F22)</f>
        <v>4255</v>
      </c>
      <c r="G23" s="16">
        <v>47057.5</v>
      </c>
      <c r="H23" s="16">
        <f>+M23</f>
        <v>26.94589066567497</v>
      </c>
      <c r="I23" s="16">
        <v>2</v>
      </c>
      <c r="J23" s="16">
        <v>40</v>
      </c>
      <c r="L23" s="40">
        <f>SUM(L19:L22)</f>
        <v>0.99999999999999989</v>
      </c>
      <c r="M23" s="41">
        <f>SUM(M19:M22)</f>
        <v>26.94589066567497</v>
      </c>
      <c r="O23" s="31" t="s">
        <v>12</v>
      </c>
      <c r="P23" s="47"/>
      <c r="Q23" s="49">
        <v>4255</v>
      </c>
      <c r="R23" s="16">
        <v>47057.5</v>
      </c>
      <c r="S23" s="16">
        <v>26.94589066567497</v>
      </c>
      <c r="T23" s="16">
        <v>2</v>
      </c>
      <c r="U23" s="16">
        <v>40</v>
      </c>
    </row>
    <row r="24" spans="4:21" x14ac:dyDescent="0.25">
      <c r="D24" s="7">
        <v>41091</v>
      </c>
      <c r="E24" s="44"/>
      <c r="F24" s="45"/>
      <c r="G24" s="13"/>
      <c r="H24" s="13"/>
      <c r="I24" s="13"/>
      <c r="J24" s="13"/>
      <c r="L24" s="40"/>
      <c r="M24" s="40"/>
      <c r="O24" s="7">
        <v>41091</v>
      </c>
      <c r="P24" s="44"/>
      <c r="Q24" s="45"/>
      <c r="R24" s="13"/>
      <c r="S24" s="13"/>
      <c r="T24" s="13"/>
      <c r="U24" s="13"/>
    </row>
    <row r="25" spans="4:21" x14ac:dyDescent="0.25">
      <c r="D25" s="46" t="s">
        <v>65</v>
      </c>
      <c r="E25" s="47" t="s">
        <v>53</v>
      </c>
      <c r="F25" s="48">
        <f>+G25/H25</f>
        <v>1553</v>
      </c>
      <c r="G25" s="13">
        <v>3106</v>
      </c>
      <c r="H25" s="13">
        <v>2</v>
      </c>
      <c r="I25" s="13">
        <v>2</v>
      </c>
      <c r="J25" s="13">
        <v>2</v>
      </c>
      <c r="L25" s="40">
        <f>+G25/$G$26</f>
        <v>1</v>
      </c>
      <c r="M25" s="40">
        <f t="shared" si="0"/>
        <v>2</v>
      </c>
      <c r="O25" s="46" t="str">
        <f t="shared" si="1"/>
        <v>Compañía de alumbrado eléctrico de SS</v>
      </c>
      <c r="P25" s="47" t="s">
        <v>53</v>
      </c>
      <c r="Q25" s="48">
        <v>1553</v>
      </c>
      <c r="R25" s="13">
        <v>3106</v>
      </c>
      <c r="S25" s="13">
        <v>2</v>
      </c>
      <c r="T25" s="13">
        <v>2</v>
      </c>
      <c r="U25" s="13">
        <v>2</v>
      </c>
    </row>
    <row r="26" spans="4:21" x14ac:dyDescent="0.25">
      <c r="D26" s="31" t="s">
        <v>12</v>
      </c>
      <c r="E26" s="47"/>
      <c r="F26" s="49">
        <f>+F25</f>
        <v>1553</v>
      </c>
      <c r="G26" s="16">
        <v>3106</v>
      </c>
      <c r="H26" s="16">
        <f>+M26</f>
        <v>2</v>
      </c>
      <c r="I26" s="16">
        <v>2</v>
      </c>
      <c r="J26" s="16">
        <v>2</v>
      </c>
      <c r="L26" s="40">
        <f>+L25</f>
        <v>1</v>
      </c>
      <c r="M26" s="41">
        <f>+M25</f>
        <v>2</v>
      </c>
      <c r="O26" s="31" t="s">
        <v>12</v>
      </c>
      <c r="P26" s="47"/>
      <c r="Q26" s="49">
        <v>1553</v>
      </c>
      <c r="R26" s="16">
        <v>3106</v>
      </c>
      <c r="S26" s="16">
        <v>2</v>
      </c>
      <c r="T26" s="16">
        <v>2</v>
      </c>
      <c r="U26" s="16">
        <v>2</v>
      </c>
    </row>
    <row r="27" spans="4:21" x14ac:dyDescent="0.25">
      <c r="D27" s="7">
        <v>41061</v>
      </c>
      <c r="E27" s="44"/>
      <c r="F27" s="45"/>
      <c r="G27" s="13"/>
      <c r="H27" s="13"/>
      <c r="I27" s="13"/>
      <c r="J27" s="13"/>
      <c r="L27" s="40"/>
      <c r="M27" s="40"/>
      <c r="O27" s="7">
        <v>41061</v>
      </c>
      <c r="P27" s="44"/>
      <c r="Q27" s="45"/>
      <c r="R27" s="13"/>
      <c r="S27" s="13"/>
      <c r="T27" s="13"/>
      <c r="U27" s="13"/>
    </row>
    <row r="28" spans="4:21" x14ac:dyDescent="0.25">
      <c r="D28" s="46" t="s">
        <v>64</v>
      </c>
      <c r="E28" s="47" t="s">
        <v>22</v>
      </c>
      <c r="F28" s="48">
        <f>+G28/H28</f>
        <v>556.98701298701303</v>
      </c>
      <c r="G28" s="13">
        <v>21444</v>
      </c>
      <c r="H28" s="13">
        <v>38.5</v>
      </c>
      <c r="I28" s="13">
        <v>38</v>
      </c>
      <c r="J28" s="13">
        <v>40</v>
      </c>
      <c r="L28" s="40">
        <f>+G28/$G$32</f>
        <v>0.29181068502844076</v>
      </c>
      <c r="M28" s="40">
        <f t="shared" si="0"/>
        <v>11.234711373594969</v>
      </c>
      <c r="O28" s="46" t="str">
        <f t="shared" si="1"/>
        <v>Bolsa de Valores</v>
      </c>
      <c r="P28" s="47" t="s">
        <v>22</v>
      </c>
      <c r="Q28" s="48">
        <v>556.98701298701303</v>
      </c>
      <c r="R28" s="13">
        <v>21444</v>
      </c>
      <c r="S28" s="13">
        <v>38.5</v>
      </c>
      <c r="T28" s="13">
        <v>38</v>
      </c>
      <c r="U28" s="13">
        <v>40</v>
      </c>
    </row>
    <row r="29" spans="4:21" x14ac:dyDescent="0.25">
      <c r="D29" s="46" t="s">
        <v>65</v>
      </c>
      <c r="E29" s="47" t="s">
        <v>53</v>
      </c>
      <c r="F29" s="48">
        <f>+G29/H29</f>
        <v>20643</v>
      </c>
      <c r="G29" s="13">
        <v>41286</v>
      </c>
      <c r="H29" s="13">
        <v>2</v>
      </c>
      <c r="I29" s="13">
        <v>2</v>
      </c>
      <c r="J29" s="13">
        <v>2</v>
      </c>
      <c r="L29" s="40">
        <f t="shared" ref="L29:L31" si="3">+G29/$G$32</f>
        <v>0.56182129929510383</v>
      </c>
      <c r="M29" s="40">
        <f t="shared" si="0"/>
        <v>1.1236425985902077</v>
      </c>
      <c r="O29" s="46" t="str">
        <f t="shared" si="1"/>
        <v>Compañía de alumbrado eléctrico de SS</v>
      </c>
      <c r="P29" s="47" t="s">
        <v>53</v>
      </c>
      <c r="Q29" s="48">
        <v>20643</v>
      </c>
      <c r="R29" s="13">
        <v>41286</v>
      </c>
      <c r="S29" s="13">
        <v>2</v>
      </c>
      <c r="T29" s="13">
        <v>2</v>
      </c>
      <c r="U29" s="13">
        <v>2</v>
      </c>
    </row>
    <row r="30" spans="4:21" x14ac:dyDescent="0.25">
      <c r="D30" s="46" t="s">
        <v>62</v>
      </c>
      <c r="E30" s="47" t="s">
        <v>53</v>
      </c>
      <c r="F30" s="48">
        <f>+G30/H30</f>
        <v>500</v>
      </c>
      <c r="G30" s="13">
        <v>10000</v>
      </c>
      <c r="H30" s="13">
        <v>20</v>
      </c>
      <c r="I30" s="13">
        <v>20</v>
      </c>
      <c r="J30" s="13">
        <v>20</v>
      </c>
      <c r="L30" s="40">
        <f t="shared" si="3"/>
        <v>0.13608034183381867</v>
      </c>
      <c r="M30" s="40">
        <f t="shared" si="0"/>
        <v>2.7216068366763735</v>
      </c>
      <c r="O30" s="46" t="str">
        <f t="shared" si="1"/>
        <v>Cia de Telecomunicaciones de El Salvador</v>
      </c>
      <c r="P30" s="47" t="s">
        <v>53</v>
      </c>
      <c r="Q30" s="48">
        <v>500</v>
      </c>
      <c r="R30" s="13">
        <v>10000</v>
      </c>
      <c r="S30" s="13">
        <v>20</v>
      </c>
      <c r="T30" s="13">
        <v>20</v>
      </c>
      <c r="U30" s="13">
        <v>20</v>
      </c>
    </row>
    <row r="31" spans="4:21" x14ac:dyDescent="0.25">
      <c r="D31" s="46" t="s">
        <v>66</v>
      </c>
      <c r="E31" s="47" t="s">
        <v>53</v>
      </c>
      <c r="F31" s="48">
        <f>+G31/H31</f>
        <v>56</v>
      </c>
      <c r="G31" s="13">
        <v>756</v>
      </c>
      <c r="H31" s="13">
        <v>13.5</v>
      </c>
      <c r="I31" s="13">
        <v>13.5</v>
      </c>
      <c r="J31" s="13">
        <v>13.5</v>
      </c>
      <c r="L31" s="40">
        <f t="shared" si="3"/>
        <v>1.0287673842636692E-2</v>
      </c>
      <c r="M31" s="40">
        <f t="shared" si="0"/>
        <v>0.13888359687559534</v>
      </c>
      <c r="O31" s="46" t="str">
        <f t="shared" si="1"/>
        <v>Scotiabank</v>
      </c>
      <c r="P31" s="47" t="s">
        <v>53</v>
      </c>
      <c r="Q31" s="48">
        <v>56</v>
      </c>
      <c r="R31" s="13">
        <v>756</v>
      </c>
      <c r="S31" s="13">
        <v>13.5</v>
      </c>
      <c r="T31" s="13">
        <v>13.5</v>
      </c>
      <c r="U31" s="13">
        <v>13.5</v>
      </c>
    </row>
    <row r="32" spans="4:21" x14ac:dyDescent="0.25">
      <c r="D32" s="31" t="s">
        <v>12</v>
      </c>
      <c r="E32" s="47"/>
      <c r="F32" s="49">
        <f>SUM(F28:F31)</f>
        <v>21755.987012987014</v>
      </c>
      <c r="G32" s="16">
        <v>73486</v>
      </c>
      <c r="H32" s="16">
        <f>+M32</f>
        <v>15.218844405737146</v>
      </c>
      <c r="I32" s="16">
        <v>2</v>
      </c>
      <c r="J32" s="16">
        <v>40</v>
      </c>
      <c r="L32" s="40">
        <f>SUM(L28:L31)</f>
        <v>1</v>
      </c>
      <c r="M32" s="41">
        <f>SUM(M28:M31)</f>
        <v>15.218844405737146</v>
      </c>
      <c r="O32" s="31" t="s">
        <v>12</v>
      </c>
      <c r="P32" s="47"/>
      <c r="Q32" s="49">
        <v>21755.987012987014</v>
      </c>
      <c r="R32" s="16">
        <v>73486</v>
      </c>
      <c r="S32" s="16">
        <v>15.218844405737146</v>
      </c>
      <c r="T32" s="16">
        <v>2</v>
      </c>
      <c r="U32" s="16">
        <v>40</v>
      </c>
    </row>
    <row r="33" spans="4:21" x14ac:dyDescent="0.25">
      <c r="D33" s="7">
        <v>41030</v>
      </c>
      <c r="E33" s="44"/>
      <c r="F33" s="45"/>
      <c r="G33" s="13"/>
      <c r="H33" s="13"/>
      <c r="I33" s="13"/>
      <c r="J33" s="13"/>
      <c r="L33" s="40"/>
      <c r="M33" s="40"/>
      <c r="O33" s="7">
        <v>41030</v>
      </c>
      <c r="P33" s="44"/>
      <c r="Q33" s="45"/>
      <c r="R33" s="13"/>
      <c r="S33" s="13"/>
      <c r="T33" s="13"/>
      <c r="U33" s="13"/>
    </row>
    <row r="34" spans="4:21" x14ac:dyDescent="0.25">
      <c r="D34" s="46" t="s">
        <v>65</v>
      </c>
      <c r="E34" s="47" t="s">
        <v>53</v>
      </c>
      <c r="F34" s="48">
        <f>+G34/H34</f>
        <v>12286</v>
      </c>
      <c r="G34" s="13">
        <v>24572</v>
      </c>
      <c r="H34" s="13">
        <v>2</v>
      </c>
      <c r="I34" s="13">
        <v>2</v>
      </c>
      <c r="J34" s="13">
        <v>2</v>
      </c>
      <c r="L34" s="40">
        <f>+G34/$G$37</f>
        <v>0.68480972088680792</v>
      </c>
      <c r="M34" s="40">
        <f t="shared" si="0"/>
        <v>1.3696194417736158</v>
      </c>
      <c r="O34" s="46" t="str">
        <f t="shared" si="1"/>
        <v>Compañía de alumbrado eléctrico de SS</v>
      </c>
      <c r="P34" s="47" t="s">
        <v>53</v>
      </c>
      <c r="Q34" s="48">
        <v>12286</v>
      </c>
      <c r="R34" s="13">
        <v>24572</v>
      </c>
      <c r="S34" s="13">
        <v>2</v>
      </c>
      <c r="T34" s="13">
        <v>2</v>
      </c>
      <c r="U34" s="13">
        <v>2</v>
      </c>
    </row>
    <row r="35" spans="4:21" x14ac:dyDescent="0.25">
      <c r="D35" s="46" t="s">
        <v>62</v>
      </c>
      <c r="E35" s="47" t="s">
        <v>53</v>
      </c>
      <c r="F35" s="48">
        <f>+G35/H35</f>
        <v>500</v>
      </c>
      <c r="G35" s="13">
        <v>10000</v>
      </c>
      <c r="H35" s="13">
        <v>20</v>
      </c>
      <c r="I35" s="13">
        <v>20</v>
      </c>
      <c r="J35" s="13">
        <v>20</v>
      </c>
      <c r="L35" s="40">
        <f t="shared" ref="L35:L36" si="4">+G35/$G$37</f>
        <v>0.27869514931092626</v>
      </c>
      <c r="M35" s="40">
        <f t="shared" si="0"/>
        <v>5.573902986218525</v>
      </c>
      <c r="O35" s="46" t="str">
        <f t="shared" si="1"/>
        <v>Cia de Telecomunicaciones de El Salvador</v>
      </c>
      <c r="P35" s="47" t="s">
        <v>53</v>
      </c>
      <c r="Q35" s="48">
        <v>500</v>
      </c>
      <c r="R35" s="13">
        <v>10000</v>
      </c>
      <c r="S35" s="13">
        <v>20</v>
      </c>
      <c r="T35" s="13">
        <v>20</v>
      </c>
      <c r="U35" s="13">
        <v>20</v>
      </c>
    </row>
    <row r="36" spans="4:21" x14ac:dyDescent="0.25">
      <c r="D36" s="46" t="s">
        <v>66</v>
      </c>
      <c r="E36" s="47" t="s">
        <v>53</v>
      </c>
      <c r="F36" s="48">
        <f>+G36/H36</f>
        <v>97</v>
      </c>
      <c r="G36" s="13">
        <v>1309.5</v>
      </c>
      <c r="H36" s="13">
        <v>13.5</v>
      </c>
      <c r="I36" s="13">
        <v>13.5</v>
      </c>
      <c r="J36" s="13">
        <v>13.5</v>
      </c>
      <c r="L36" s="40">
        <f t="shared" si="4"/>
        <v>3.649512980226579E-2</v>
      </c>
      <c r="M36" s="40">
        <f t="shared" si="0"/>
        <v>0.49268425233058816</v>
      </c>
      <c r="O36" s="46" t="str">
        <f t="shared" si="1"/>
        <v>Scotiabank</v>
      </c>
      <c r="P36" s="47" t="s">
        <v>53</v>
      </c>
      <c r="Q36" s="48">
        <v>97</v>
      </c>
      <c r="R36" s="13">
        <v>1309.5</v>
      </c>
      <c r="S36" s="13">
        <v>13.5</v>
      </c>
      <c r="T36" s="13">
        <v>13.5</v>
      </c>
      <c r="U36" s="13">
        <v>13.5</v>
      </c>
    </row>
    <row r="37" spans="4:21" x14ac:dyDescent="0.25">
      <c r="D37" s="31" t="s">
        <v>12</v>
      </c>
      <c r="E37" s="47"/>
      <c r="F37" s="49">
        <f>SUM(F34:F36)</f>
        <v>12883</v>
      </c>
      <c r="G37" s="16">
        <v>35881.5</v>
      </c>
      <c r="H37" s="16">
        <f>+M37</f>
        <v>7.4362066803227291</v>
      </c>
      <c r="I37" s="16">
        <v>2</v>
      </c>
      <c r="J37" s="16">
        <v>20</v>
      </c>
      <c r="L37" s="40">
        <f>SUM(L34:L36)</f>
        <v>1</v>
      </c>
      <c r="M37" s="41">
        <f>SUM(M34:M36)</f>
        <v>7.4362066803227291</v>
      </c>
      <c r="O37" s="31" t="s">
        <v>12</v>
      </c>
      <c r="P37" s="47"/>
      <c r="Q37" s="49">
        <v>12883</v>
      </c>
      <c r="R37" s="16">
        <v>35881.5</v>
      </c>
      <c r="S37" s="16">
        <v>7.4362066803227291</v>
      </c>
      <c r="T37" s="16">
        <v>2</v>
      </c>
      <c r="U37" s="16">
        <v>20</v>
      </c>
    </row>
    <row r="38" spans="4:21" x14ac:dyDescent="0.25">
      <c r="D38" s="7">
        <v>41000</v>
      </c>
      <c r="E38" s="44"/>
      <c r="F38" s="45"/>
      <c r="G38" s="13"/>
      <c r="H38" s="13"/>
      <c r="I38" s="13"/>
      <c r="J38" s="13"/>
      <c r="L38" s="40"/>
      <c r="M38" s="40"/>
      <c r="O38" s="7">
        <v>41000</v>
      </c>
      <c r="P38" s="44"/>
      <c r="Q38" s="45"/>
      <c r="R38" s="13"/>
      <c r="S38" s="13"/>
      <c r="T38" s="13"/>
      <c r="U38" s="13"/>
    </row>
    <row r="39" spans="4:21" x14ac:dyDescent="0.25">
      <c r="D39" s="46" t="s">
        <v>65</v>
      </c>
      <c r="E39" s="47" t="s">
        <v>53</v>
      </c>
      <c r="F39" s="48">
        <f>+G39/H39</f>
        <v>5360</v>
      </c>
      <c r="G39" s="13">
        <v>10720</v>
      </c>
      <c r="H39" s="13">
        <v>2</v>
      </c>
      <c r="I39" s="13">
        <v>2</v>
      </c>
      <c r="J39" s="13">
        <v>2</v>
      </c>
      <c r="L39" s="40">
        <f>+G39/$G$40</f>
        <v>1</v>
      </c>
      <c r="M39" s="40">
        <f t="shared" si="0"/>
        <v>2</v>
      </c>
      <c r="O39" s="46" t="str">
        <f t="shared" si="1"/>
        <v>Compañía de alumbrado eléctrico de SS</v>
      </c>
      <c r="P39" s="47" t="s">
        <v>53</v>
      </c>
      <c r="Q39" s="48">
        <v>5360</v>
      </c>
      <c r="R39" s="13">
        <v>10720</v>
      </c>
      <c r="S39" s="13">
        <v>2</v>
      </c>
      <c r="T39" s="13">
        <v>2</v>
      </c>
      <c r="U39" s="13">
        <v>2</v>
      </c>
    </row>
    <row r="40" spans="4:21" x14ac:dyDescent="0.25">
      <c r="D40" s="31" t="s">
        <v>12</v>
      </c>
      <c r="E40" s="47"/>
      <c r="F40" s="49">
        <f>+F39</f>
        <v>5360</v>
      </c>
      <c r="G40" s="16">
        <v>10720</v>
      </c>
      <c r="H40" s="16">
        <f>+M40</f>
        <v>2</v>
      </c>
      <c r="I40" s="16">
        <v>2</v>
      </c>
      <c r="J40" s="16">
        <v>2</v>
      </c>
      <c r="L40" s="40">
        <f>+L39</f>
        <v>1</v>
      </c>
      <c r="M40" s="41">
        <f>+M39</f>
        <v>2</v>
      </c>
      <c r="O40" s="31" t="s">
        <v>12</v>
      </c>
      <c r="P40" s="47"/>
      <c r="Q40" s="49">
        <v>5360</v>
      </c>
      <c r="R40" s="16">
        <v>10720</v>
      </c>
      <c r="S40" s="16">
        <v>2</v>
      </c>
      <c r="T40" s="16">
        <v>2</v>
      </c>
      <c r="U40" s="16">
        <v>2</v>
      </c>
    </row>
    <row r="41" spans="4:21" x14ac:dyDescent="0.25">
      <c r="D41" s="7">
        <v>40940</v>
      </c>
      <c r="E41" s="44"/>
      <c r="F41" s="45"/>
      <c r="G41" s="13"/>
      <c r="H41" s="13"/>
      <c r="I41" s="13"/>
      <c r="J41" s="13"/>
      <c r="L41" s="40"/>
      <c r="M41" s="40"/>
      <c r="O41" s="7">
        <v>40940</v>
      </c>
      <c r="P41" s="44"/>
      <c r="Q41" s="45"/>
      <c r="R41" s="13"/>
      <c r="S41" s="13"/>
      <c r="T41" s="13"/>
      <c r="U41" s="13"/>
    </row>
    <row r="42" spans="4:21" x14ac:dyDescent="0.25">
      <c r="D42" s="46" t="s">
        <v>64</v>
      </c>
      <c r="E42" s="47" t="s">
        <v>22</v>
      </c>
      <c r="F42" s="48">
        <f>+G42/H42</f>
        <v>71</v>
      </c>
      <c r="G42" s="13">
        <v>2840</v>
      </c>
      <c r="H42" s="13">
        <v>40</v>
      </c>
      <c r="I42" s="13">
        <v>40</v>
      </c>
      <c r="J42" s="13">
        <v>40</v>
      </c>
      <c r="L42" s="40">
        <f>+G42/$G$46</f>
        <v>6.5871874565106459E-2</v>
      </c>
      <c r="M42" s="40">
        <f t="shared" si="0"/>
        <v>2.6348749826042583</v>
      </c>
      <c r="O42" s="46" t="str">
        <f t="shared" si="1"/>
        <v>Bolsa de Valores</v>
      </c>
      <c r="P42" s="47" t="s">
        <v>22</v>
      </c>
      <c r="Q42" s="48">
        <v>71</v>
      </c>
      <c r="R42" s="13">
        <v>2840</v>
      </c>
      <c r="S42" s="13">
        <v>40</v>
      </c>
      <c r="T42" s="13">
        <v>40</v>
      </c>
      <c r="U42" s="13">
        <v>40</v>
      </c>
    </row>
    <row r="43" spans="4:21" x14ac:dyDescent="0.25">
      <c r="D43" s="46" t="s">
        <v>65</v>
      </c>
      <c r="E43" s="47" t="s">
        <v>53</v>
      </c>
      <c r="F43" s="48">
        <f>+G43/H43</f>
        <v>12510</v>
      </c>
      <c r="G43" s="13">
        <v>25020</v>
      </c>
      <c r="H43" s="13">
        <v>2</v>
      </c>
      <c r="I43" s="13">
        <v>2</v>
      </c>
      <c r="J43" s="13">
        <v>2</v>
      </c>
      <c r="L43" s="40">
        <f t="shared" ref="L43:L45" si="5">+G43/$G$46</f>
        <v>0.58032193718977598</v>
      </c>
      <c r="M43" s="40">
        <f t="shared" si="0"/>
        <v>1.160643874379552</v>
      </c>
      <c r="O43" s="46" t="str">
        <f t="shared" si="1"/>
        <v>Compañía de alumbrado eléctrico de SS</v>
      </c>
      <c r="P43" s="47" t="s">
        <v>53</v>
      </c>
      <c r="Q43" s="48">
        <v>12510</v>
      </c>
      <c r="R43" s="13">
        <v>25020</v>
      </c>
      <c r="S43" s="13">
        <v>2</v>
      </c>
      <c r="T43" s="13">
        <v>2</v>
      </c>
      <c r="U43" s="13">
        <v>2</v>
      </c>
    </row>
    <row r="44" spans="4:21" x14ac:dyDescent="0.25">
      <c r="D44" s="46" t="s">
        <v>62</v>
      </c>
      <c r="E44" s="47" t="s">
        <v>53</v>
      </c>
      <c r="F44" s="48">
        <f>+G44/H44</f>
        <v>488</v>
      </c>
      <c r="G44" s="13">
        <v>11712</v>
      </c>
      <c r="H44" s="13">
        <v>24</v>
      </c>
      <c r="I44" s="13">
        <v>24</v>
      </c>
      <c r="J44" s="13">
        <v>24</v>
      </c>
      <c r="L44" s="40">
        <f t="shared" si="5"/>
        <v>0.27165189961497427</v>
      </c>
      <c r="M44" s="40">
        <f t="shared" si="0"/>
        <v>6.5196455907593824</v>
      </c>
      <c r="O44" s="46" t="str">
        <f t="shared" si="1"/>
        <v>Cia de Telecomunicaciones de El Salvador</v>
      </c>
      <c r="P44" s="47" t="s">
        <v>53</v>
      </c>
      <c r="Q44" s="48">
        <v>488</v>
      </c>
      <c r="R44" s="13">
        <v>11712</v>
      </c>
      <c r="S44" s="13">
        <v>24</v>
      </c>
      <c r="T44" s="13">
        <v>24</v>
      </c>
      <c r="U44" s="13">
        <v>24</v>
      </c>
    </row>
    <row r="45" spans="4:21" x14ac:dyDescent="0.25">
      <c r="D45" s="46" t="s">
        <v>63</v>
      </c>
      <c r="E45" s="47" t="s">
        <v>53</v>
      </c>
      <c r="F45" s="48">
        <f>+G45/H45</f>
        <v>161</v>
      </c>
      <c r="G45" s="13">
        <v>3542</v>
      </c>
      <c r="H45" s="13">
        <v>22</v>
      </c>
      <c r="I45" s="13">
        <v>22</v>
      </c>
      <c r="J45" s="13">
        <v>22</v>
      </c>
      <c r="L45" s="40">
        <f t="shared" si="5"/>
        <v>8.2154288630143346E-2</v>
      </c>
      <c r="M45" s="40">
        <f t="shared" si="0"/>
        <v>1.8073943498631535</v>
      </c>
      <c r="O45" s="46" t="str">
        <f t="shared" si="1"/>
        <v>Distribuidora Eléctrica del Sur</v>
      </c>
      <c r="P45" s="47" t="s">
        <v>53</v>
      </c>
      <c r="Q45" s="48">
        <v>161</v>
      </c>
      <c r="R45" s="13">
        <v>3542</v>
      </c>
      <c r="S45" s="13">
        <v>22</v>
      </c>
      <c r="T45" s="13">
        <v>22</v>
      </c>
      <c r="U45" s="13">
        <v>22</v>
      </c>
    </row>
    <row r="46" spans="4:21" x14ac:dyDescent="0.25">
      <c r="D46" s="31" t="s">
        <v>12</v>
      </c>
      <c r="E46" s="47"/>
      <c r="F46" s="49">
        <f>SUM(F42:F45)</f>
        <v>13230</v>
      </c>
      <c r="G46" s="16">
        <v>43114</v>
      </c>
      <c r="H46" s="16">
        <f>+M46</f>
        <v>12.122558797606347</v>
      </c>
      <c r="I46" s="16">
        <v>2</v>
      </c>
      <c r="J46" s="16">
        <v>40</v>
      </c>
      <c r="L46" s="40">
        <f>SUM(L42:L45)</f>
        <v>1</v>
      </c>
      <c r="M46" s="41">
        <f>SUM(M42:M45)</f>
        <v>12.122558797606347</v>
      </c>
      <c r="O46" s="31" t="s">
        <v>12</v>
      </c>
      <c r="P46" s="47"/>
      <c r="Q46" s="49">
        <v>13230</v>
      </c>
      <c r="R46" s="16">
        <v>43114</v>
      </c>
      <c r="S46" s="16">
        <v>12.122558797606347</v>
      </c>
      <c r="T46" s="16">
        <v>2</v>
      </c>
      <c r="U46" s="16">
        <v>40</v>
      </c>
    </row>
    <row r="47" spans="4:21" x14ac:dyDescent="0.25">
      <c r="D47" s="7">
        <v>40909</v>
      </c>
      <c r="E47" s="44"/>
      <c r="F47" s="45"/>
      <c r="G47" s="13"/>
      <c r="H47" s="13"/>
      <c r="I47" s="13"/>
      <c r="J47" s="13"/>
      <c r="L47" s="40"/>
      <c r="M47" s="40"/>
      <c r="O47" s="7">
        <v>40909</v>
      </c>
      <c r="P47" s="44"/>
      <c r="Q47" s="45"/>
      <c r="R47" s="13"/>
      <c r="S47" s="13"/>
      <c r="T47" s="13"/>
      <c r="U47" s="13"/>
    </row>
    <row r="48" spans="4:21" x14ac:dyDescent="0.25">
      <c r="D48" s="46" t="s">
        <v>62</v>
      </c>
      <c r="E48" s="47" t="s">
        <v>53</v>
      </c>
      <c r="F48" s="48">
        <f>+G48/H48</f>
        <v>250</v>
      </c>
      <c r="G48" s="13">
        <v>6000</v>
      </c>
      <c r="H48" s="13">
        <v>24</v>
      </c>
      <c r="I48" s="13">
        <v>24</v>
      </c>
      <c r="J48" s="13">
        <v>24</v>
      </c>
      <c r="L48" s="40">
        <f>+G48/$G$50</f>
        <v>0.38051750380517502</v>
      </c>
      <c r="M48" s="40">
        <f t="shared" si="0"/>
        <v>9.1324200913241995</v>
      </c>
      <c r="O48" s="46" t="str">
        <f t="shared" si="1"/>
        <v>Cia de Telecomunicaciones de El Salvador</v>
      </c>
      <c r="P48" s="47" t="s">
        <v>53</v>
      </c>
      <c r="Q48" s="48">
        <v>250</v>
      </c>
      <c r="R48" s="13">
        <v>6000</v>
      </c>
      <c r="S48" s="13">
        <v>24</v>
      </c>
      <c r="T48" s="13">
        <v>24</v>
      </c>
      <c r="U48" s="13">
        <v>24</v>
      </c>
    </row>
    <row r="49" spans="4:21" x14ac:dyDescent="0.25">
      <c r="D49" s="46" t="s">
        <v>63</v>
      </c>
      <c r="E49" s="47" t="s">
        <v>53</v>
      </c>
      <c r="F49" s="48">
        <f>+G49/H49</f>
        <v>444</v>
      </c>
      <c r="G49" s="13">
        <v>9768</v>
      </c>
      <c r="H49" s="13">
        <v>22</v>
      </c>
      <c r="I49" s="13">
        <v>22</v>
      </c>
      <c r="J49" s="13">
        <v>22</v>
      </c>
      <c r="L49" s="40">
        <f>+G49/$G$50</f>
        <v>0.61948249619482498</v>
      </c>
      <c r="M49" s="40">
        <f t="shared" si="0"/>
        <v>13.62861491628615</v>
      </c>
      <c r="O49" s="46" t="str">
        <f t="shared" si="1"/>
        <v>Distribuidora Eléctrica del Sur</v>
      </c>
      <c r="P49" s="47" t="s">
        <v>53</v>
      </c>
      <c r="Q49" s="48">
        <v>444</v>
      </c>
      <c r="R49" s="13">
        <v>9768</v>
      </c>
      <c r="S49" s="13">
        <v>22</v>
      </c>
      <c r="T49" s="13">
        <v>22</v>
      </c>
      <c r="U49" s="13">
        <v>22</v>
      </c>
    </row>
    <row r="50" spans="4:21" x14ac:dyDescent="0.25">
      <c r="D50" s="31" t="s">
        <v>12</v>
      </c>
      <c r="E50" s="47"/>
      <c r="F50" s="49">
        <f>SUM(F48:F49)</f>
        <v>694</v>
      </c>
      <c r="G50" s="16">
        <v>15768</v>
      </c>
      <c r="H50" s="16">
        <f>+M50</f>
        <v>22.761035007610349</v>
      </c>
      <c r="I50" s="16">
        <v>22</v>
      </c>
      <c r="J50" s="16">
        <v>24</v>
      </c>
      <c r="L50" s="40">
        <f>SUM(L48:L49)</f>
        <v>1</v>
      </c>
      <c r="M50" s="41">
        <f>SUM(M48:M49)</f>
        <v>22.761035007610349</v>
      </c>
      <c r="O50" s="31" t="s">
        <v>12</v>
      </c>
      <c r="P50" s="47"/>
      <c r="Q50" s="49">
        <v>694</v>
      </c>
      <c r="R50" s="16">
        <v>15768</v>
      </c>
      <c r="S50" s="16">
        <v>22.761035007610349</v>
      </c>
      <c r="T50" s="16">
        <v>22</v>
      </c>
      <c r="U50" s="16">
        <v>24</v>
      </c>
    </row>
    <row r="60" spans="4:21" x14ac:dyDescent="0.25">
      <c r="D60" s="50" t="s">
        <v>67</v>
      </c>
      <c r="E60" s="50" t="s">
        <v>68</v>
      </c>
    </row>
    <row r="61" spans="4:21" x14ac:dyDescent="0.25">
      <c r="D61" s="51" t="s">
        <v>69</v>
      </c>
      <c r="E61" s="50" t="s">
        <v>70</v>
      </c>
    </row>
    <row r="62" spans="4:21" x14ac:dyDescent="0.25">
      <c r="D62" s="50" t="s">
        <v>71</v>
      </c>
      <c r="E62" s="50" t="s">
        <v>72</v>
      </c>
    </row>
    <row r="63" spans="4:21" x14ac:dyDescent="0.25">
      <c r="D63" s="51" t="s">
        <v>73</v>
      </c>
      <c r="E63" s="50" t="s">
        <v>74</v>
      </c>
    </row>
    <row r="64" spans="4:21" x14ac:dyDescent="0.25">
      <c r="D64" s="50" t="s">
        <v>75</v>
      </c>
      <c r="E64" s="50" t="s">
        <v>76</v>
      </c>
    </row>
    <row r="65" spans="4:5" x14ac:dyDescent="0.25">
      <c r="D65" s="50" t="s">
        <v>77</v>
      </c>
      <c r="E65" s="50" t="s">
        <v>51</v>
      </c>
    </row>
    <row r="66" spans="4:5" x14ac:dyDescent="0.25">
      <c r="D66" s="50" t="s">
        <v>78</v>
      </c>
      <c r="E66" s="50" t="s">
        <v>58</v>
      </c>
    </row>
    <row r="67" spans="4:5" x14ac:dyDescent="0.25">
      <c r="D67" s="50" t="s">
        <v>79</v>
      </c>
      <c r="E67" s="50" t="s">
        <v>80</v>
      </c>
    </row>
    <row r="68" spans="4:5" x14ac:dyDescent="0.25">
      <c r="D68" s="50" t="s">
        <v>81</v>
      </c>
      <c r="E68" s="50" t="s">
        <v>82</v>
      </c>
    </row>
    <row r="69" spans="4:5" x14ac:dyDescent="0.25">
      <c r="D69" s="52" t="s">
        <v>83</v>
      </c>
      <c r="E69" s="50" t="s">
        <v>84</v>
      </c>
    </row>
    <row r="70" spans="4:5" x14ac:dyDescent="0.25">
      <c r="D70" s="52" t="s">
        <v>85</v>
      </c>
      <c r="E70" s="50" t="s">
        <v>86</v>
      </c>
    </row>
    <row r="71" spans="4:5" x14ac:dyDescent="0.25">
      <c r="D71" s="52" t="s">
        <v>87</v>
      </c>
      <c r="E71" s="50" t="s">
        <v>88</v>
      </c>
    </row>
    <row r="72" spans="4:5" x14ac:dyDescent="0.25">
      <c r="D72" s="50" t="s">
        <v>89</v>
      </c>
      <c r="E72" s="50" t="s">
        <v>90</v>
      </c>
    </row>
    <row r="73" spans="4:5" x14ac:dyDescent="0.25">
      <c r="D73" s="50" t="s">
        <v>91</v>
      </c>
      <c r="E73" s="50" t="s">
        <v>92</v>
      </c>
    </row>
    <row r="74" spans="4:5" x14ac:dyDescent="0.25">
      <c r="D74" s="50" t="s">
        <v>93</v>
      </c>
      <c r="E74" s="50" t="s">
        <v>94</v>
      </c>
    </row>
    <row r="75" spans="4:5" x14ac:dyDescent="0.25">
      <c r="D75" s="50" t="s">
        <v>95</v>
      </c>
      <c r="E75" s="50" t="s">
        <v>96</v>
      </c>
    </row>
    <row r="76" spans="4:5" x14ac:dyDescent="0.25">
      <c r="D76" s="50" t="s">
        <v>97</v>
      </c>
      <c r="E76" s="50" t="s">
        <v>98</v>
      </c>
    </row>
    <row r="77" spans="4:5" x14ac:dyDescent="0.25">
      <c r="D77" s="50" t="s">
        <v>99</v>
      </c>
      <c r="E77" s="53" t="s">
        <v>100</v>
      </c>
    </row>
    <row r="78" spans="4:5" x14ac:dyDescent="0.25">
      <c r="D78" s="50" t="s">
        <v>101</v>
      </c>
      <c r="E78" s="50" t="s">
        <v>102</v>
      </c>
    </row>
    <row r="79" spans="4:5" x14ac:dyDescent="0.25">
      <c r="D79" s="52" t="s">
        <v>103</v>
      </c>
      <c r="E79" s="50" t="s">
        <v>104</v>
      </c>
    </row>
    <row r="80" spans="4:5" x14ac:dyDescent="0.25">
      <c r="D80" s="52" t="s">
        <v>105</v>
      </c>
      <c r="E80" s="50" t="s">
        <v>106</v>
      </c>
    </row>
    <row r="81" spans="4:5" x14ac:dyDescent="0.25">
      <c r="D81" s="50" t="s">
        <v>107</v>
      </c>
      <c r="E81" s="50" t="s">
        <v>108</v>
      </c>
    </row>
    <row r="82" spans="4:5" x14ac:dyDescent="0.25">
      <c r="D82" s="50" t="s">
        <v>109</v>
      </c>
      <c r="E82" s="50" t="s">
        <v>110</v>
      </c>
    </row>
    <row r="83" spans="4:5" x14ac:dyDescent="0.25">
      <c r="D83" s="50" t="s">
        <v>111</v>
      </c>
      <c r="E83" s="50" t="s">
        <v>112</v>
      </c>
    </row>
    <row r="84" spans="4:5" x14ac:dyDescent="0.25">
      <c r="D84" s="50" t="s">
        <v>113</v>
      </c>
      <c r="E84" s="53" t="s">
        <v>114</v>
      </c>
    </row>
    <row r="85" spans="4:5" x14ac:dyDescent="0.25">
      <c r="D85" s="54" t="s">
        <v>115</v>
      </c>
      <c r="E85" s="50" t="s">
        <v>116</v>
      </c>
    </row>
    <row r="86" spans="4:5" x14ac:dyDescent="0.25">
      <c r="D86" s="50" t="s">
        <v>117</v>
      </c>
      <c r="E86" s="50" t="s">
        <v>68</v>
      </c>
    </row>
    <row r="87" spans="4:5" x14ac:dyDescent="0.25">
      <c r="D87" s="50" t="s">
        <v>118</v>
      </c>
      <c r="E87" s="53" t="s">
        <v>119</v>
      </c>
    </row>
    <row r="88" spans="4:5" x14ac:dyDescent="0.25">
      <c r="D88" s="55" t="s">
        <v>120</v>
      </c>
      <c r="E88" s="53" t="s">
        <v>121</v>
      </c>
    </row>
    <row r="89" spans="4:5" x14ac:dyDescent="0.25">
      <c r="D89" s="55" t="s">
        <v>122</v>
      </c>
      <c r="E89" s="50" t="s">
        <v>123</v>
      </c>
    </row>
    <row r="90" spans="4:5" x14ac:dyDescent="0.25">
      <c r="D90" s="55" t="s">
        <v>124</v>
      </c>
      <c r="E90" s="50" t="s">
        <v>125</v>
      </c>
    </row>
    <row r="91" spans="4:5" x14ac:dyDescent="0.25">
      <c r="D91" s="55" t="s">
        <v>126</v>
      </c>
      <c r="E91" s="50" t="s">
        <v>127</v>
      </c>
    </row>
    <row r="92" spans="4:5" x14ac:dyDescent="0.25">
      <c r="D92" s="55" t="s">
        <v>128</v>
      </c>
      <c r="E92" s="50" t="s">
        <v>129</v>
      </c>
    </row>
    <row r="93" spans="4:5" x14ac:dyDescent="0.25">
      <c r="D93" s="55" t="s">
        <v>130</v>
      </c>
      <c r="E93" s="50" t="s">
        <v>131</v>
      </c>
    </row>
    <row r="94" spans="4:5" x14ac:dyDescent="0.25">
      <c r="D94" s="55" t="s">
        <v>132</v>
      </c>
      <c r="E94" s="53" t="s">
        <v>133</v>
      </c>
    </row>
    <row r="95" spans="4:5" x14ac:dyDescent="0.25">
      <c r="D95" s="56" t="s">
        <v>134</v>
      </c>
      <c r="E95" s="53" t="s">
        <v>135</v>
      </c>
    </row>
    <row r="96" spans="4:5" x14ac:dyDescent="0.25">
      <c r="D96" s="57" t="s">
        <v>136</v>
      </c>
      <c r="E96" s="50" t="s">
        <v>137</v>
      </c>
    </row>
    <row r="97" spans="4:5" x14ac:dyDescent="0.25">
      <c r="D97" s="57" t="s">
        <v>138</v>
      </c>
      <c r="E97" s="50" t="s">
        <v>139</v>
      </c>
    </row>
    <row r="98" spans="4:5" x14ac:dyDescent="0.25">
      <c r="D98" s="55" t="s">
        <v>101</v>
      </c>
      <c r="E98" s="50" t="s">
        <v>140</v>
      </c>
    </row>
    <row r="99" spans="4:5" x14ac:dyDescent="0.25">
      <c r="D99" s="58" t="s">
        <v>141</v>
      </c>
      <c r="E99" s="53" t="s">
        <v>142</v>
      </c>
    </row>
    <row r="100" spans="4:5" x14ac:dyDescent="0.25">
      <c r="D100" s="51" t="s">
        <v>143</v>
      </c>
      <c r="E100" s="50" t="s">
        <v>144</v>
      </c>
    </row>
    <row r="101" spans="4:5" x14ac:dyDescent="0.25">
      <c r="D101" s="59" t="s">
        <v>145</v>
      </c>
      <c r="E101" s="51" t="s">
        <v>146</v>
      </c>
    </row>
    <row r="102" spans="4:5" x14ac:dyDescent="0.25">
      <c r="D102" s="60" t="s">
        <v>147</v>
      </c>
      <c r="E102" s="51" t="s">
        <v>148</v>
      </c>
    </row>
    <row r="103" spans="4:5" x14ac:dyDescent="0.25">
      <c r="D103" s="61" t="s">
        <v>149</v>
      </c>
      <c r="E103" s="62" t="s">
        <v>150</v>
      </c>
    </row>
    <row r="104" spans="4:5" x14ac:dyDescent="0.25">
      <c r="D104" s="63" t="s">
        <v>151</v>
      </c>
      <c r="E104" s="63" t="s">
        <v>152</v>
      </c>
    </row>
    <row r="105" spans="4:5" x14ac:dyDescent="0.25">
      <c r="D105" s="63" t="s">
        <v>153</v>
      </c>
      <c r="E105" s="53" t="s">
        <v>154</v>
      </c>
    </row>
    <row r="106" spans="4:5" x14ac:dyDescent="0.25">
      <c r="D106" s="63" t="s">
        <v>155</v>
      </c>
      <c r="E106" s="50" t="s">
        <v>156</v>
      </c>
    </row>
    <row r="107" spans="4:5" x14ac:dyDescent="0.25">
      <c r="D107" s="64" t="s">
        <v>157</v>
      </c>
      <c r="E107" s="50" t="s">
        <v>158</v>
      </c>
    </row>
    <row r="108" spans="4:5" x14ac:dyDescent="0.25">
      <c r="D108" s="51" t="s">
        <v>159</v>
      </c>
      <c r="E108" s="51" t="s">
        <v>160</v>
      </c>
    </row>
    <row r="109" spans="4:5" x14ac:dyDescent="0.25">
      <c r="D109" s="63" t="s">
        <v>161</v>
      </c>
      <c r="E109" s="53" t="s">
        <v>162</v>
      </c>
    </row>
    <row r="110" spans="4:5" x14ac:dyDescent="0.25">
      <c r="D110" s="63" t="s">
        <v>163</v>
      </c>
      <c r="E110" s="50" t="s">
        <v>164</v>
      </c>
    </row>
    <row r="111" spans="4:5" x14ac:dyDescent="0.25">
      <c r="D111" s="65" t="s">
        <v>165</v>
      </c>
      <c r="E111" s="50" t="s">
        <v>166</v>
      </c>
    </row>
    <row r="112" spans="4:5" x14ac:dyDescent="0.25">
      <c r="D112" s="60" t="s">
        <v>167</v>
      </c>
      <c r="E112" s="53" t="s">
        <v>168</v>
      </c>
    </row>
    <row r="113" spans="4:5" x14ac:dyDescent="0.25">
      <c r="D113" s="63" t="s">
        <v>169</v>
      </c>
      <c r="E113" s="50" t="s">
        <v>170</v>
      </c>
    </row>
    <row r="114" spans="4:5" x14ac:dyDescent="0.25">
      <c r="D114" s="63" t="s">
        <v>171</v>
      </c>
      <c r="E114" s="50" t="s">
        <v>172</v>
      </c>
    </row>
    <row r="115" spans="4:5" x14ac:dyDescent="0.25">
      <c r="D115" s="62" t="s">
        <v>173</v>
      </c>
      <c r="E115" s="66" t="s">
        <v>174</v>
      </c>
    </row>
    <row r="116" spans="4:5" x14ac:dyDescent="0.25">
      <c r="D116" s="67" t="s">
        <v>175</v>
      </c>
      <c r="E116" s="68" t="s">
        <v>176</v>
      </c>
    </row>
    <row r="117" spans="4:5" x14ac:dyDescent="0.25">
      <c r="D117" s="67" t="s">
        <v>33</v>
      </c>
      <c r="E117" s="68" t="s">
        <v>177</v>
      </c>
    </row>
    <row r="118" spans="4:5" x14ac:dyDescent="0.25">
      <c r="D118" s="67" t="s">
        <v>178</v>
      </c>
      <c r="E118" s="68" t="s">
        <v>179</v>
      </c>
    </row>
    <row r="119" spans="4:5" x14ac:dyDescent="0.25">
      <c r="D119" s="67" t="s">
        <v>180</v>
      </c>
      <c r="E119" s="68" t="s">
        <v>181</v>
      </c>
    </row>
    <row r="120" spans="4:5" x14ac:dyDescent="0.25">
      <c r="D120" s="67" t="s">
        <v>182</v>
      </c>
      <c r="E120" s="68" t="s">
        <v>183</v>
      </c>
    </row>
    <row r="121" spans="4:5" x14ac:dyDescent="0.25">
      <c r="D121" s="67" t="s">
        <v>30</v>
      </c>
      <c r="E121" s="68" t="s">
        <v>184</v>
      </c>
    </row>
    <row r="122" spans="4:5" x14ac:dyDescent="0.25">
      <c r="D122" s="67" t="s">
        <v>37</v>
      </c>
      <c r="E122" s="68" t="s">
        <v>185</v>
      </c>
    </row>
    <row r="123" spans="4:5" x14ac:dyDescent="0.25">
      <c r="D123" s="67" t="s">
        <v>186</v>
      </c>
      <c r="E123" s="68" t="s">
        <v>185</v>
      </c>
    </row>
    <row r="124" spans="4:5" x14ac:dyDescent="0.25">
      <c r="D124" s="67" t="s">
        <v>187</v>
      </c>
      <c r="E124" s="68" t="s">
        <v>185</v>
      </c>
    </row>
    <row r="125" spans="4:5" x14ac:dyDescent="0.25">
      <c r="D125" s="67" t="s">
        <v>43</v>
      </c>
      <c r="E125" s="68" t="s">
        <v>185</v>
      </c>
    </row>
    <row r="126" spans="4:5" x14ac:dyDescent="0.25">
      <c r="D126" s="67" t="s">
        <v>188</v>
      </c>
      <c r="E126" s="68" t="s">
        <v>185</v>
      </c>
    </row>
    <row r="127" spans="4:5" x14ac:dyDescent="0.25">
      <c r="D127" s="67" t="s">
        <v>189</v>
      </c>
      <c r="E127" s="68" t="s">
        <v>181</v>
      </c>
    </row>
    <row r="128" spans="4:5" x14ac:dyDescent="0.25">
      <c r="D128" s="67" t="s">
        <v>24</v>
      </c>
      <c r="E128" s="68" t="s">
        <v>184</v>
      </c>
    </row>
    <row r="129" spans="4:5" x14ac:dyDescent="0.25">
      <c r="D129" s="67" t="s">
        <v>36</v>
      </c>
      <c r="E129" s="68" t="s">
        <v>184</v>
      </c>
    </row>
    <row r="130" spans="4:5" x14ac:dyDescent="0.25">
      <c r="D130" s="67" t="s">
        <v>190</v>
      </c>
      <c r="E130" s="68" t="s">
        <v>191</v>
      </c>
    </row>
    <row r="131" spans="4:5" x14ac:dyDescent="0.25">
      <c r="D131" s="69" t="s">
        <v>192</v>
      </c>
      <c r="E131" s="68" t="s">
        <v>193</v>
      </c>
    </row>
    <row r="132" spans="4:5" x14ac:dyDescent="0.25">
      <c r="D132" s="70" t="s">
        <v>194</v>
      </c>
      <c r="E132" s="68" t="s">
        <v>195</v>
      </c>
    </row>
    <row r="133" spans="4:5" x14ac:dyDescent="0.25">
      <c r="D133" s="67" t="s">
        <v>196</v>
      </c>
      <c r="E133" s="69" t="s">
        <v>197</v>
      </c>
    </row>
    <row r="134" spans="4:5" x14ac:dyDescent="0.25">
      <c r="D134" s="67" t="s">
        <v>198</v>
      </c>
      <c r="E134" s="66" t="s">
        <v>176</v>
      </c>
    </row>
    <row r="135" spans="4:5" x14ac:dyDescent="0.25">
      <c r="D135" s="67" t="s">
        <v>199</v>
      </c>
      <c r="E135" s="66" t="s">
        <v>200</v>
      </c>
    </row>
    <row r="136" spans="4:5" x14ac:dyDescent="0.25">
      <c r="D136" s="67" t="s">
        <v>42</v>
      </c>
      <c r="E136" s="66" t="s">
        <v>201</v>
      </c>
    </row>
    <row r="137" spans="4:5" x14ac:dyDescent="0.25">
      <c r="D137" s="67" t="s">
        <v>202</v>
      </c>
      <c r="E137" s="68" t="s">
        <v>185</v>
      </c>
    </row>
    <row r="138" spans="4:5" x14ac:dyDescent="0.25">
      <c r="D138" s="69" t="s">
        <v>41</v>
      </c>
      <c r="E138" s="68" t="s">
        <v>185</v>
      </c>
    </row>
    <row r="139" spans="4:5" x14ac:dyDescent="0.25">
      <c r="D139" s="69" t="s">
        <v>203</v>
      </c>
      <c r="E139" s="68" t="s">
        <v>185</v>
      </c>
    </row>
    <row r="140" spans="4:5" x14ac:dyDescent="0.25">
      <c r="D140" s="69" t="s">
        <v>204</v>
      </c>
      <c r="E140" s="69" t="s">
        <v>205</v>
      </c>
    </row>
    <row r="141" spans="4:5" x14ac:dyDescent="0.25">
      <c r="D141" s="69" t="s">
        <v>206</v>
      </c>
      <c r="E141" s="68" t="s">
        <v>185</v>
      </c>
    </row>
    <row r="142" spans="4:5" x14ac:dyDescent="0.25">
      <c r="D142" s="67" t="s">
        <v>207</v>
      </c>
      <c r="E142" s="68" t="s">
        <v>184</v>
      </c>
    </row>
    <row r="143" spans="4:5" x14ac:dyDescent="0.25">
      <c r="D143" s="67" t="s">
        <v>29</v>
      </c>
      <c r="E143" s="68" t="s">
        <v>184</v>
      </c>
    </row>
    <row r="144" spans="4:5" x14ac:dyDescent="0.25">
      <c r="D144" s="71" t="s">
        <v>208</v>
      </c>
      <c r="E144" s="72" t="s">
        <v>209</v>
      </c>
    </row>
    <row r="145" spans="4:5" x14ac:dyDescent="0.25">
      <c r="D145" s="73" t="s">
        <v>35</v>
      </c>
      <c r="E145" s="74" t="s">
        <v>184</v>
      </c>
    </row>
    <row r="146" spans="4:5" x14ac:dyDescent="0.25">
      <c r="D146" s="73" t="s">
        <v>28</v>
      </c>
      <c r="E146" s="75" t="s">
        <v>210</v>
      </c>
    </row>
    <row r="147" spans="4:5" x14ac:dyDescent="0.25">
      <c r="D147" s="73" t="s">
        <v>27</v>
      </c>
      <c r="E147" s="75" t="s">
        <v>210</v>
      </c>
    </row>
    <row r="148" spans="4:5" x14ac:dyDescent="0.25">
      <c r="D148" s="73" t="s">
        <v>4</v>
      </c>
      <c r="E148" s="75" t="s">
        <v>210</v>
      </c>
    </row>
    <row r="149" spans="4:5" x14ac:dyDescent="0.25">
      <c r="D149" s="76" t="s">
        <v>211</v>
      </c>
      <c r="E149" s="74" t="s">
        <v>212</v>
      </c>
    </row>
    <row r="150" spans="4:5" x14ac:dyDescent="0.25">
      <c r="D150" s="73" t="s">
        <v>213</v>
      </c>
      <c r="E150" s="75" t="s">
        <v>214</v>
      </c>
    </row>
    <row r="151" spans="4:5" x14ac:dyDescent="0.25">
      <c r="D151" s="73" t="s">
        <v>2</v>
      </c>
      <c r="E151" s="74" t="s">
        <v>215</v>
      </c>
    </row>
    <row r="152" spans="4:5" x14ac:dyDescent="0.25">
      <c r="D152" s="73" t="s">
        <v>66</v>
      </c>
      <c r="E152" s="74" t="s">
        <v>60</v>
      </c>
    </row>
    <row r="153" spans="4:5" x14ac:dyDescent="0.25">
      <c r="D153" s="73" t="s">
        <v>23</v>
      </c>
      <c r="E153" s="74" t="s">
        <v>215</v>
      </c>
    </row>
    <row r="154" spans="4:5" x14ac:dyDescent="0.25">
      <c r="D154" s="73" t="s">
        <v>13</v>
      </c>
      <c r="E154" s="74" t="s">
        <v>215</v>
      </c>
    </row>
    <row r="155" spans="4:5" x14ac:dyDescent="0.25">
      <c r="D155" s="73" t="s">
        <v>213</v>
      </c>
      <c r="E155" s="74" t="s">
        <v>214</v>
      </c>
    </row>
    <row r="156" spans="4:5" x14ac:dyDescent="0.25">
      <c r="D156" s="73" t="s">
        <v>23</v>
      </c>
      <c r="E156" s="74" t="s">
        <v>215</v>
      </c>
    </row>
    <row r="157" spans="4:5" x14ac:dyDescent="0.25">
      <c r="D157" s="73" t="s">
        <v>216</v>
      </c>
      <c r="E157" s="73" t="s">
        <v>217</v>
      </c>
    </row>
    <row r="158" spans="4:5" x14ac:dyDescent="0.25">
      <c r="D158" s="73" t="s">
        <v>218</v>
      </c>
      <c r="E158" s="73" t="s">
        <v>59</v>
      </c>
    </row>
    <row r="159" spans="4:5" x14ac:dyDescent="0.25">
      <c r="D159" s="73" t="s">
        <v>219</v>
      </c>
      <c r="E159" s="74" t="s">
        <v>184</v>
      </c>
    </row>
    <row r="160" spans="4:5" x14ac:dyDescent="0.25">
      <c r="D160" s="73" t="s">
        <v>20</v>
      </c>
      <c r="E160" s="73" t="s">
        <v>220</v>
      </c>
    </row>
    <row r="161" spans="4:5" x14ac:dyDescent="0.25">
      <c r="D161" s="73" t="s">
        <v>216</v>
      </c>
      <c r="E161" s="77" t="s">
        <v>217</v>
      </c>
    </row>
    <row r="162" spans="4:5" x14ac:dyDescent="0.25">
      <c r="D162" s="73" t="s">
        <v>19</v>
      </c>
      <c r="E162" s="73" t="s">
        <v>220</v>
      </c>
    </row>
    <row r="163" spans="4:5" x14ac:dyDescent="0.25">
      <c r="D163" s="73" t="s">
        <v>18</v>
      </c>
      <c r="E163" s="78" t="s">
        <v>221</v>
      </c>
    </row>
    <row r="164" spans="4:5" x14ac:dyDescent="0.25">
      <c r="D164" s="73" t="s">
        <v>14</v>
      </c>
      <c r="E164" s="78" t="s">
        <v>60</v>
      </c>
    </row>
    <row r="165" spans="4:5" x14ac:dyDescent="0.25">
      <c r="D165" s="73" t="s">
        <v>0</v>
      </c>
      <c r="E165" s="78" t="s">
        <v>222</v>
      </c>
    </row>
    <row r="166" spans="4:5" x14ac:dyDescent="0.25">
      <c r="D166" s="73" t="s">
        <v>65</v>
      </c>
      <c r="E166" s="78" t="s">
        <v>279</v>
      </c>
    </row>
    <row r="167" spans="4:5" x14ac:dyDescent="0.25">
      <c r="D167" s="73" t="s">
        <v>40</v>
      </c>
      <c r="E167" s="77" t="s">
        <v>223</v>
      </c>
    </row>
    <row r="168" spans="4:5" x14ac:dyDescent="0.25">
      <c r="D168" s="73" t="s">
        <v>213</v>
      </c>
      <c r="E168" s="74" t="s">
        <v>214</v>
      </c>
    </row>
    <row r="169" spans="4:5" x14ac:dyDescent="0.25">
      <c r="D169" s="73" t="s">
        <v>34</v>
      </c>
      <c r="E169" s="74" t="s">
        <v>215</v>
      </c>
    </row>
    <row r="170" spans="4:5" x14ac:dyDescent="0.25">
      <c r="D170" s="73" t="s">
        <v>26</v>
      </c>
      <c r="E170" s="78" t="s">
        <v>224</v>
      </c>
    </row>
    <row r="171" spans="4:5" x14ac:dyDescent="0.25">
      <c r="D171" s="73" t="s">
        <v>3</v>
      </c>
      <c r="E171" s="74" t="s">
        <v>225</v>
      </c>
    </row>
    <row r="172" spans="4:5" x14ac:dyDescent="0.25">
      <c r="D172" s="73" t="s">
        <v>16</v>
      </c>
      <c r="E172" s="78" t="s">
        <v>226</v>
      </c>
    </row>
    <row r="173" spans="4:5" x14ac:dyDescent="0.25">
      <c r="D173" s="73" t="s">
        <v>64</v>
      </c>
      <c r="E173" s="78" t="s">
        <v>56</v>
      </c>
    </row>
    <row r="174" spans="4:5" x14ac:dyDescent="0.25">
      <c r="D174" s="73" t="s">
        <v>62</v>
      </c>
      <c r="E174" s="78" t="s">
        <v>54</v>
      </c>
    </row>
    <row r="175" spans="4:5" x14ac:dyDescent="0.25">
      <c r="D175" s="73" t="s">
        <v>227</v>
      </c>
      <c r="E175" s="77" t="s">
        <v>228</v>
      </c>
    </row>
    <row r="176" spans="4:5" x14ac:dyDescent="0.25">
      <c r="D176" s="73" t="s">
        <v>44</v>
      </c>
      <c r="E176" s="77" t="s">
        <v>229</v>
      </c>
    </row>
    <row r="177" spans="4:5" x14ac:dyDescent="0.25">
      <c r="D177" s="73" t="s">
        <v>230</v>
      </c>
      <c r="E177" s="77" t="s">
        <v>231</v>
      </c>
    </row>
    <row r="178" spans="4:5" x14ac:dyDescent="0.25">
      <c r="D178" s="73" t="s">
        <v>232</v>
      </c>
      <c r="E178" s="77" t="s">
        <v>233</v>
      </c>
    </row>
    <row r="179" spans="4:5" x14ac:dyDescent="0.25">
      <c r="D179" s="73" t="s">
        <v>45</v>
      </c>
      <c r="E179" s="77" t="s">
        <v>184</v>
      </c>
    </row>
    <row r="180" spans="4:5" x14ac:dyDescent="0.25">
      <c r="D180" s="73" t="s">
        <v>234</v>
      </c>
      <c r="E180" s="78" t="s">
        <v>176</v>
      </c>
    </row>
    <row r="181" spans="4:5" x14ac:dyDescent="0.25">
      <c r="D181" s="78" t="s">
        <v>31</v>
      </c>
      <c r="E181" s="77" t="s">
        <v>210</v>
      </c>
    </row>
    <row r="182" spans="4:5" x14ac:dyDescent="0.25">
      <c r="D182" s="74" t="s">
        <v>5</v>
      </c>
      <c r="E182" s="77" t="s">
        <v>235</v>
      </c>
    </row>
    <row r="183" spans="4:5" x14ac:dyDescent="0.25">
      <c r="D183" s="73" t="s">
        <v>236</v>
      </c>
      <c r="E183" s="77" t="s">
        <v>181</v>
      </c>
    </row>
    <row r="184" spans="4:5" x14ac:dyDescent="0.25">
      <c r="D184" s="73" t="s">
        <v>237</v>
      </c>
      <c r="E184" s="77" t="s">
        <v>92</v>
      </c>
    </row>
    <row r="185" spans="4:5" x14ac:dyDescent="0.25">
      <c r="D185" s="74" t="s">
        <v>238</v>
      </c>
      <c r="E185" s="77" t="s">
        <v>228</v>
      </c>
    </row>
    <row r="186" spans="4:5" x14ac:dyDescent="0.25">
      <c r="D186" s="73" t="s">
        <v>238</v>
      </c>
      <c r="E186" s="77" t="s">
        <v>228</v>
      </c>
    </row>
    <row r="187" spans="4:5" x14ac:dyDescent="0.25">
      <c r="D187" s="73" t="s">
        <v>238</v>
      </c>
      <c r="E187" s="77" t="s">
        <v>228</v>
      </c>
    </row>
    <row r="188" spans="4:5" x14ac:dyDescent="0.25">
      <c r="D188" s="73" t="s">
        <v>238</v>
      </c>
      <c r="E188" s="77" t="s">
        <v>228</v>
      </c>
    </row>
    <row r="189" spans="4:5" x14ac:dyDescent="0.25">
      <c r="D189" s="73" t="s">
        <v>238</v>
      </c>
      <c r="E189" s="77" t="s">
        <v>228</v>
      </c>
    </row>
    <row r="190" spans="4:5" x14ac:dyDescent="0.25">
      <c r="D190" s="73" t="s">
        <v>21</v>
      </c>
      <c r="E190" s="77" t="s">
        <v>239</v>
      </c>
    </row>
    <row r="191" spans="4:5" x14ac:dyDescent="0.25">
      <c r="D191" s="74" t="s">
        <v>39</v>
      </c>
      <c r="E191" s="77" t="s">
        <v>184</v>
      </c>
    </row>
    <row r="192" spans="4:5" x14ac:dyDescent="0.25">
      <c r="D192" s="73" t="s">
        <v>39</v>
      </c>
      <c r="E192" s="77" t="s">
        <v>184</v>
      </c>
    </row>
    <row r="193" spans="4:5" x14ac:dyDescent="0.25">
      <c r="D193" s="78" t="s">
        <v>15</v>
      </c>
      <c r="E193" s="77" t="s">
        <v>240</v>
      </c>
    </row>
    <row r="194" spans="4:5" x14ac:dyDescent="0.25">
      <c r="D194" s="78" t="s">
        <v>241</v>
      </c>
      <c r="E194" s="77" t="s">
        <v>242</v>
      </c>
    </row>
    <row r="195" spans="4:5" x14ac:dyDescent="0.25">
      <c r="D195" s="77" t="s">
        <v>243</v>
      </c>
      <c r="E195" s="77" t="s">
        <v>244</v>
      </c>
    </row>
    <row r="196" spans="4:5" x14ac:dyDescent="0.25">
      <c r="D196" s="73" t="s">
        <v>25</v>
      </c>
      <c r="E196" s="77" t="s">
        <v>235</v>
      </c>
    </row>
    <row r="197" spans="4:5" x14ac:dyDescent="0.25">
      <c r="D197" s="73" t="s">
        <v>245</v>
      </c>
      <c r="E197" s="77" t="s">
        <v>246</v>
      </c>
    </row>
    <row r="198" spans="4:5" x14ac:dyDescent="0.25">
      <c r="D198" s="73" t="s">
        <v>247</v>
      </c>
      <c r="E198" s="77" t="s">
        <v>184</v>
      </c>
    </row>
    <row r="199" spans="4:5" x14ac:dyDescent="0.25">
      <c r="D199" s="78" t="s">
        <v>248</v>
      </c>
      <c r="E199" s="78" t="s">
        <v>235</v>
      </c>
    </row>
    <row r="200" spans="4:5" x14ac:dyDescent="0.25">
      <c r="D200" s="79" t="s">
        <v>38</v>
      </c>
      <c r="E200" s="78" t="s">
        <v>249</v>
      </c>
    </row>
    <row r="201" spans="4:5" x14ac:dyDescent="0.25">
      <c r="D201" s="79" t="s">
        <v>1</v>
      </c>
      <c r="E201" s="78" t="s">
        <v>250</v>
      </c>
    </row>
    <row r="202" spans="4:5" x14ac:dyDescent="0.25">
      <c r="D202" s="79" t="s">
        <v>251</v>
      </c>
      <c r="E202" s="78" t="s">
        <v>252</v>
      </c>
    </row>
    <row r="203" spans="4:5" x14ac:dyDescent="0.25">
      <c r="D203" s="79" t="s">
        <v>253</v>
      </c>
      <c r="E203" s="78" t="s">
        <v>205</v>
      </c>
    </row>
    <row r="204" spans="4:5" x14ac:dyDescent="0.25">
      <c r="D204" s="79" t="s">
        <v>254</v>
      </c>
      <c r="E204" s="78" t="s">
        <v>185</v>
      </c>
    </row>
    <row r="205" spans="4:5" x14ac:dyDescent="0.25">
      <c r="D205" s="79" t="s">
        <v>255</v>
      </c>
      <c r="E205" s="78" t="s">
        <v>256</v>
      </c>
    </row>
    <row r="206" spans="4:5" x14ac:dyDescent="0.25">
      <c r="D206" s="78" t="s">
        <v>63</v>
      </c>
      <c r="E206" s="78" t="s">
        <v>280</v>
      </c>
    </row>
    <row r="207" spans="4:5" x14ac:dyDescent="0.25">
      <c r="D207" s="78" t="s">
        <v>46</v>
      </c>
      <c r="E207" s="78" t="s">
        <v>252</v>
      </c>
    </row>
    <row r="208" spans="4:5" x14ac:dyDescent="0.25">
      <c r="D208" s="78" t="s">
        <v>257</v>
      </c>
      <c r="E208" s="78" t="s">
        <v>258</v>
      </c>
    </row>
    <row r="209" spans="4:5" x14ac:dyDescent="0.25">
      <c r="D209" s="78" t="s">
        <v>259</v>
      </c>
      <c r="E209" s="78" t="s">
        <v>183</v>
      </c>
    </row>
    <row r="210" spans="4:5" x14ac:dyDescent="0.25">
      <c r="D210" s="78" t="s">
        <v>17</v>
      </c>
      <c r="E210" s="78" t="s">
        <v>260</v>
      </c>
    </row>
    <row r="211" spans="4:5" x14ac:dyDescent="0.25">
      <c r="D211" s="78" t="s">
        <v>261</v>
      </c>
      <c r="E211" s="78" t="s">
        <v>226</v>
      </c>
    </row>
    <row r="212" spans="4:5" x14ac:dyDescent="0.25">
      <c r="D212" s="78" t="s">
        <v>262</v>
      </c>
      <c r="E212" s="78" t="s">
        <v>263</v>
      </c>
    </row>
    <row r="213" spans="4:5" x14ac:dyDescent="0.25">
      <c r="D213" s="78" t="s">
        <v>264</v>
      </c>
      <c r="E213" s="78" t="s">
        <v>176</v>
      </c>
    </row>
    <row r="214" spans="4:5" x14ac:dyDescent="0.25">
      <c r="D214" s="78" t="s">
        <v>6</v>
      </c>
      <c r="E214" s="78" t="s">
        <v>210</v>
      </c>
    </row>
    <row r="215" spans="4:5" x14ac:dyDescent="0.25">
      <c r="D215" s="78" t="s">
        <v>265</v>
      </c>
      <c r="E215" s="78" t="s">
        <v>266</v>
      </c>
    </row>
    <row r="216" spans="4:5" x14ac:dyDescent="0.25">
      <c r="D216" s="78" t="s">
        <v>267</v>
      </c>
      <c r="E216" s="78" t="s">
        <v>176</v>
      </c>
    </row>
    <row r="217" spans="4:5" x14ac:dyDescent="0.25">
      <c r="D217" s="78" t="s">
        <v>268</v>
      </c>
      <c r="E217" s="78" t="s">
        <v>235</v>
      </c>
    </row>
    <row r="218" spans="4:5" x14ac:dyDescent="0.25">
      <c r="D218" s="78" t="s">
        <v>269</v>
      </c>
      <c r="E218" s="78" t="s">
        <v>233</v>
      </c>
    </row>
    <row r="219" spans="4:5" x14ac:dyDescent="0.25">
      <c r="D219" s="78" t="s">
        <v>270</v>
      </c>
      <c r="E219" s="78" t="s">
        <v>176</v>
      </c>
    </row>
    <row r="220" spans="4:5" x14ac:dyDescent="0.25">
      <c r="D220" s="78" t="s">
        <v>32</v>
      </c>
      <c r="E220" s="78" t="s">
        <v>271</v>
      </c>
    </row>
    <row r="221" spans="4:5" x14ac:dyDescent="0.25">
      <c r="D221" s="78" t="s">
        <v>272</v>
      </c>
      <c r="E221" s="78" t="s">
        <v>183</v>
      </c>
    </row>
    <row r="222" spans="4:5" x14ac:dyDescent="0.25">
      <c r="D222" s="78" t="s">
        <v>273</v>
      </c>
      <c r="E222" s="78" t="s">
        <v>274</v>
      </c>
    </row>
    <row r="223" spans="4:5" x14ac:dyDescent="0.25">
      <c r="D223" s="78" t="s">
        <v>275</v>
      </c>
      <c r="E223" s="77" t="s">
        <v>184</v>
      </c>
    </row>
    <row r="224" spans="4:5" x14ac:dyDescent="0.25">
      <c r="D224" s="78" t="s">
        <v>276</v>
      </c>
      <c r="E224" s="78" t="s">
        <v>277</v>
      </c>
    </row>
    <row r="225" spans="4:5" x14ac:dyDescent="0.25">
      <c r="D225" s="78" t="s">
        <v>278</v>
      </c>
      <c r="E225" s="78" t="s">
        <v>229</v>
      </c>
    </row>
  </sheetData>
  <mergeCells count="12">
    <mergeCell ref="D8:J8"/>
    <mergeCell ref="D9:D10"/>
    <mergeCell ref="E9:E10"/>
    <mergeCell ref="F9:F10"/>
    <mergeCell ref="G9:G10"/>
    <mergeCell ref="H9:J9"/>
    <mergeCell ref="O8:U8"/>
    <mergeCell ref="O9:O10"/>
    <mergeCell ref="P9:P10"/>
    <mergeCell ref="Q9:Q10"/>
    <mergeCell ref="R9:R10"/>
    <mergeCell ref="S9:U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10"/>
  <sheetViews>
    <sheetView zoomScaleSheetLayoutView="100" workbookViewId="0">
      <selection activeCell="B25" sqref="B25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7" t="s">
        <v>282</v>
      </c>
      <c r="C7" s="208"/>
      <c r="D7" s="208"/>
      <c r="E7" s="208"/>
      <c r="F7" s="208"/>
      <c r="G7" s="208"/>
      <c r="H7" s="209"/>
    </row>
    <row r="8" spans="2:8" ht="19.5" customHeight="1" x14ac:dyDescent="0.25"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</row>
    <row r="9" spans="2:8" ht="31.5" customHeight="1" x14ac:dyDescent="0.25">
      <c r="B9" s="211"/>
      <c r="C9" s="211"/>
      <c r="D9" s="211"/>
      <c r="E9" s="211"/>
      <c r="F9" s="86" t="s">
        <v>10</v>
      </c>
      <c r="G9" s="86" t="s">
        <v>9</v>
      </c>
      <c r="H9" s="86" t="s">
        <v>8</v>
      </c>
    </row>
    <row r="10" spans="2:8" ht="15" customHeight="1" x14ac:dyDescent="0.25">
      <c r="B10" s="7">
        <v>41609</v>
      </c>
      <c r="C10" s="93"/>
      <c r="D10" s="91"/>
      <c r="E10" s="92"/>
      <c r="F10" s="82"/>
      <c r="G10" s="82"/>
      <c r="H10" s="82"/>
    </row>
    <row r="11" spans="2:8" ht="15" customHeight="1" x14ac:dyDescent="0.25">
      <c r="B11" s="46" t="s">
        <v>284</v>
      </c>
      <c r="C11" s="93" t="s">
        <v>53</v>
      </c>
      <c r="D11" s="83">
        <f>E11/F11</f>
        <v>6901</v>
      </c>
      <c r="E11" s="92">
        <v>15527.25</v>
      </c>
      <c r="F11" s="82">
        <v>2.25</v>
      </c>
      <c r="G11" s="82">
        <v>2.25</v>
      </c>
      <c r="H11" s="82">
        <v>2.25</v>
      </c>
    </row>
    <row r="12" spans="2:8" ht="15" customHeight="1" x14ac:dyDescent="0.25">
      <c r="B12" s="31" t="s">
        <v>12</v>
      </c>
      <c r="C12" s="93"/>
      <c r="D12" s="95">
        <f>SUM(D11)</f>
        <v>6901</v>
      </c>
      <c r="E12" s="94">
        <v>15527.25</v>
      </c>
      <c r="F12" s="85">
        <v>2.25</v>
      </c>
      <c r="G12" s="85">
        <v>2.25</v>
      </c>
      <c r="H12" s="85">
        <v>2.25</v>
      </c>
    </row>
    <row r="13" spans="2:8" ht="15" customHeight="1" x14ac:dyDescent="0.25">
      <c r="B13" s="7">
        <v>41579</v>
      </c>
      <c r="C13" s="93"/>
      <c r="D13" s="91"/>
      <c r="E13" s="92"/>
      <c r="F13" s="82"/>
      <c r="G13" s="82"/>
      <c r="H13" s="82"/>
    </row>
    <row r="14" spans="2:8" ht="15" customHeight="1" x14ac:dyDescent="0.25">
      <c r="B14" s="46" t="s">
        <v>284</v>
      </c>
      <c r="C14" s="93" t="s">
        <v>53</v>
      </c>
      <c r="D14" s="83">
        <f>E14/F14</f>
        <v>7368</v>
      </c>
      <c r="E14" s="92">
        <v>18420</v>
      </c>
      <c r="F14" s="82">
        <v>2.5</v>
      </c>
      <c r="G14" s="82">
        <v>2.5</v>
      </c>
      <c r="H14" s="82">
        <v>2.5</v>
      </c>
    </row>
    <row r="15" spans="2:8" ht="15" customHeight="1" x14ac:dyDescent="0.25">
      <c r="B15" s="46" t="s">
        <v>60</v>
      </c>
      <c r="C15" s="93" t="s">
        <v>53</v>
      </c>
      <c r="D15" s="83">
        <f>E15/F15</f>
        <v>11</v>
      </c>
      <c r="E15" s="92">
        <v>148.5</v>
      </c>
      <c r="F15" s="82">
        <v>13.5</v>
      </c>
      <c r="G15" s="82">
        <v>13.5</v>
      </c>
      <c r="H15" s="82">
        <v>13.5</v>
      </c>
    </row>
    <row r="16" spans="2:8" ht="15" customHeight="1" x14ac:dyDescent="0.25">
      <c r="B16" s="31" t="s">
        <v>12</v>
      </c>
      <c r="C16" s="93"/>
      <c r="D16" s="95">
        <f>SUM(D14:D15)</f>
        <v>7379</v>
      </c>
      <c r="E16" s="94">
        <v>18568.5</v>
      </c>
      <c r="F16" s="85">
        <v>5.25</v>
      </c>
      <c r="G16" s="85">
        <v>2.5</v>
      </c>
      <c r="H16" s="85">
        <v>13.5</v>
      </c>
    </row>
    <row r="17" spans="2:8" ht="15" customHeight="1" x14ac:dyDescent="0.25">
      <c r="B17" s="7">
        <v>41548</v>
      </c>
      <c r="C17" s="93"/>
      <c r="D17" s="91"/>
      <c r="E17" s="92"/>
      <c r="F17" s="82"/>
      <c r="G17" s="82"/>
      <c r="H17" s="82"/>
    </row>
    <row r="18" spans="2:8" ht="15" customHeight="1" x14ac:dyDescent="0.25">
      <c r="B18" s="46" t="s">
        <v>284</v>
      </c>
      <c r="C18" s="93" t="s">
        <v>53</v>
      </c>
      <c r="D18" s="83">
        <f>E18/F18</f>
        <v>1143</v>
      </c>
      <c r="E18" s="92">
        <v>2857.5</v>
      </c>
      <c r="F18" s="82">
        <v>2.5</v>
      </c>
      <c r="G18" s="82">
        <v>2.5</v>
      </c>
      <c r="H18" s="82">
        <v>2.5</v>
      </c>
    </row>
    <row r="19" spans="2:8" ht="15" customHeight="1" x14ac:dyDescent="0.25">
      <c r="B19" s="31" t="s">
        <v>12</v>
      </c>
      <c r="C19" s="93"/>
      <c r="D19" s="84">
        <f>SUM(D18:D18)</f>
        <v>1143</v>
      </c>
      <c r="E19" s="94">
        <v>2857.5</v>
      </c>
      <c r="F19" s="85">
        <v>2.5</v>
      </c>
      <c r="G19" s="85">
        <v>2.5</v>
      </c>
      <c r="H19" s="85">
        <v>2.5</v>
      </c>
    </row>
    <row r="20" spans="2:8" ht="15" customHeight="1" x14ac:dyDescent="0.25">
      <c r="B20" s="7">
        <v>41518</v>
      </c>
      <c r="C20" s="93"/>
      <c r="D20" s="91"/>
      <c r="E20" s="92"/>
      <c r="F20" s="82"/>
      <c r="G20" s="82"/>
      <c r="H20" s="82"/>
    </row>
    <row r="21" spans="2:8" ht="15" customHeight="1" x14ac:dyDescent="0.25">
      <c r="B21" s="46" t="s">
        <v>284</v>
      </c>
      <c r="C21" s="93" t="s">
        <v>53</v>
      </c>
      <c r="D21" s="83">
        <f>E21/F21</f>
        <v>14046</v>
      </c>
      <c r="E21" s="92">
        <v>35115</v>
      </c>
      <c r="F21" s="82">
        <v>2.5</v>
      </c>
      <c r="G21" s="82">
        <v>2.5</v>
      </c>
      <c r="H21" s="82">
        <v>2.5</v>
      </c>
    </row>
    <row r="22" spans="2:8" ht="15" customHeight="1" x14ac:dyDescent="0.25">
      <c r="B22" s="31" t="s">
        <v>12</v>
      </c>
      <c r="C22" s="93"/>
      <c r="D22" s="84">
        <f>SUM(D21:D21)</f>
        <v>14046</v>
      </c>
      <c r="E22" s="94">
        <v>35115</v>
      </c>
      <c r="F22" s="85">
        <v>2.5</v>
      </c>
      <c r="G22" s="85">
        <v>2.5</v>
      </c>
      <c r="H22" s="85">
        <v>2.5</v>
      </c>
    </row>
    <row r="23" spans="2:8" ht="15" customHeight="1" x14ac:dyDescent="0.25">
      <c r="B23" s="7">
        <v>41487</v>
      </c>
      <c r="C23" s="93"/>
      <c r="D23" s="91"/>
      <c r="E23" s="92"/>
      <c r="F23" s="82"/>
      <c r="G23" s="82"/>
      <c r="H23" s="82"/>
    </row>
    <row r="24" spans="2:8" ht="15" customHeight="1" x14ac:dyDescent="0.25">
      <c r="B24" s="46" t="s">
        <v>284</v>
      </c>
      <c r="C24" s="93" t="s">
        <v>53</v>
      </c>
      <c r="D24" s="83">
        <f>E24/F24</f>
        <v>2690</v>
      </c>
      <c r="E24" s="92">
        <v>6725</v>
      </c>
      <c r="F24" s="82">
        <v>2.5</v>
      </c>
      <c r="G24" s="82">
        <v>2.5</v>
      </c>
      <c r="H24" s="82">
        <v>2.5</v>
      </c>
    </row>
    <row r="25" spans="2:8" ht="15" customHeight="1" x14ac:dyDescent="0.25">
      <c r="B25" s="46" t="s">
        <v>285</v>
      </c>
      <c r="C25" s="93" t="s">
        <v>53</v>
      </c>
      <c r="D25" s="83">
        <v>83</v>
      </c>
      <c r="E25" s="92">
        <v>1618.5</v>
      </c>
      <c r="F25" s="82">
        <v>19.5</v>
      </c>
      <c r="G25" s="82">
        <v>19.5</v>
      </c>
      <c r="H25" s="82">
        <v>19.5</v>
      </c>
    </row>
    <row r="26" spans="2:8" ht="15" customHeight="1" x14ac:dyDescent="0.25">
      <c r="B26" s="31" t="s">
        <v>12</v>
      </c>
      <c r="C26" s="93"/>
      <c r="D26" s="84">
        <f>SUM(D24:D25)</f>
        <v>2773</v>
      </c>
      <c r="E26" s="94">
        <v>8343.5</v>
      </c>
      <c r="F26" s="85">
        <v>6.75</v>
      </c>
      <c r="G26" s="85">
        <v>2.5</v>
      </c>
      <c r="H26" s="85">
        <v>19.5</v>
      </c>
    </row>
    <row r="27" spans="2:8" ht="15" customHeight="1" x14ac:dyDescent="0.25">
      <c r="B27" s="7">
        <v>41456</v>
      </c>
      <c r="C27" s="97"/>
      <c r="D27" s="81"/>
      <c r="E27" s="82"/>
      <c r="F27" s="82"/>
      <c r="G27" s="82"/>
      <c r="H27" s="82"/>
    </row>
    <row r="28" spans="2:8" ht="15" customHeight="1" x14ac:dyDescent="0.25">
      <c r="B28" s="46" t="s">
        <v>56</v>
      </c>
      <c r="C28" s="96" t="s">
        <v>22</v>
      </c>
      <c r="D28" s="83">
        <v>532.86171205188577</v>
      </c>
      <c r="E28" s="82">
        <v>23990.5</v>
      </c>
      <c r="F28" s="82">
        <v>45.021999999999998</v>
      </c>
      <c r="G28" s="82">
        <v>44</v>
      </c>
      <c r="H28" s="82">
        <v>46.55</v>
      </c>
    </row>
    <row r="29" spans="2:8" ht="15" customHeight="1" x14ac:dyDescent="0.25">
      <c r="B29" s="46" t="s">
        <v>284</v>
      </c>
      <c r="C29" s="96" t="s">
        <v>53</v>
      </c>
      <c r="D29" s="83">
        <v>1056</v>
      </c>
      <c r="E29" s="82">
        <v>2640</v>
      </c>
      <c r="F29" s="82">
        <v>2.5</v>
      </c>
      <c r="G29" s="82">
        <v>2.5</v>
      </c>
      <c r="H29" s="82">
        <v>2.5</v>
      </c>
    </row>
    <row r="30" spans="2:8" ht="15" customHeight="1" x14ac:dyDescent="0.25">
      <c r="B30" s="46" t="s">
        <v>286</v>
      </c>
      <c r="C30" s="96" t="s">
        <v>22</v>
      </c>
      <c r="D30" s="83">
        <v>90</v>
      </c>
      <c r="E30" s="82">
        <v>4320</v>
      </c>
      <c r="F30" s="82">
        <v>48</v>
      </c>
      <c r="G30" s="82">
        <v>48</v>
      </c>
      <c r="H30" s="82">
        <v>48</v>
      </c>
    </row>
    <row r="31" spans="2:8" ht="15" customHeight="1" x14ac:dyDescent="0.25">
      <c r="B31" s="31" t="s">
        <v>12</v>
      </c>
      <c r="C31" s="96"/>
      <c r="D31" s="84">
        <v>1678.8617120518857</v>
      </c>
      <c r="E31" s="85">
        <v>30950.5</v>
      </c>
      <c r="F31" s="85">
        <v>28.311</v>
      </c>
      <c r="G31" s="85">
        <v>2.5</v>
      </c>
      <c r="H31" s="85">
        <v>48</v>
      </c>
    </row>
    <row r="32" spans="2:8" ht="15" customHeight="1" x14ac:dyDescent="0.25">
      <c r="B32" s="7">
        <v>41426</v>
      </c>
      <c r="C32" s="97"/>
      <c r="D32" s="81"/>
      <c r="E32" s="82"/>
      <c r="F32" s="82"/>
      <c r="G32" s="82"/>
      <c r="H32" s="82"/>
    </row>
    <row r="33" spans="2:8" ht="15" customHeight="1" x14ac:dyDescent="0.25">
      <c r="B33" s="46" t="s">
        <v>56</v>
      </c>
      <c r="C33" s="96" t="s">
        <v>22</v>
      </c>
      <c r="D33" s="83">
        <v>500</v>
      </c>
      <c r="E33" s="82">
        <v>22000</v>
      </c>
      <c r="F33" s="82">
        <v>44</v>
      </c>
      <c r="G33" s="82">
        <v>44</v>
      </c>
      <c r="H33" s="82">
        <v>44</v>
      </c>
    </row>
    <row r="34" spans="2:8" ht="15" customHeight="1" x14ac:dyDescent="0.25">
      <c r="B34" s="46" t="s">
        <v>284</v>
      </c>
      <c r="C34" s="96" t="s">
        <v>53</v>
      </c>
      <c r="D34" s="83">
        <v>2052</v>
      </c>
      <c r="E34" s="82">
        <v>5130</v>
      </c>
      <c r="F34" s="82">
        <v>2.5</v>
      </c>
      <c r="G34" s="82">
        <v>2.5</v>
      </c>
      <c r="H34" s="82">
        <v>2.5</v>
      </c>
    </row>
    <row r="35" spans="2:8" ht="15" customHeight="1" x14ac:dyDescent="0.25">
      <c r="B35" s="46" t="s">
        <v>285</v>
      </c>
      <c r="C35" s="96" t="s">
        <v>53</v>
      </c>
      <c r="D35" s="83">
        <v>677</v>
      </c>
      <c r="E35" s="82">
        <v>12863</v>
      </c>
      <c r="F35" s="82">
        <v>19</v>
      </c>
      <c r="G35" s="82">
        <v>19</v>
      </c>
      <c r="H35" s="82">
        <v>19</v>
      </c>
    </row>
    <row r="36" spans="2:8" ht="15" customHeight="1" x14ac:dyDescent="0.25">
      <c r="B36" s="31" t="s">
        <v>12</v>
      </c>
      <c r="C36" s="96"/>
      <c r="D36" s="84">
        <v>3229</v>
      </c>
      <c r="E36" s="85">
        <v>39993</v>
      </c>
      <c r="F36" s="85">
        <v>21.833333333333332</v>
      </c>
      <c r="G36" s="85">
        <v>2.5</v>
      </c>
      <c r="H36" s="85">
        <v>44</v>
      </c>
    </row>
    <row r="37" spans="2:8" x14ac:dyDescent="0.25">
      <c r="B37" s="7">
        <v>41395</v>
      </c>
      <c r="C37" s="97"/>
      <c r="D37" s="81"/>
      <c r="E37" s="82"/>
      <c r="F37" s="82"/>
      <c r="G37" s="82"/>
      <c r="H37" s="82"/>
    </row>
    <row r="38" spans="2:8" x14ac:dyDescent="0.25">
      <c r="B38" s="46" t="s">
        <v>56</v>
      </c>
      <c r="C38" s="96" t="s">
        <v>22</v>
      </c>
      <c r="D38" s="83">
        <v>500</v>
      </c>
      <c r="E38" s="82">
        <v>22000</v>
      </c>
      <c r="F38" s="82">
        <v>44</v>
      </c>
      <c r="G38" s="82">
        <v>44</v>
      </c>
      <c r="H38" s="82">
        <v>44</v>
      </c>
    </row>
    <row r="39" spans="2:8" x14ac:dyDescent="0.25">
      <c r="B39" s="46" t="s">
        <v>284</v>
      </c>
      <c r="C39" s="96" t="s">
        <v>53</v>
      </c>
      <c r="D39" s="83">
        <v>640</v>
      </c>
      <c r="E39" s="82">
        <v>1600</v>
      </c>
      <c r="F39" s="82">
        <v>2.5</v>
      </c>
      <c r="G39" s="82">
        <v>2.5</v>
      </c>
      <c r="H39" s="82">
        <v>2.5</v>
      </c>
    </row>
    <row r="40" spans="2:8" s="80" customFormat="1" x14ac:dyDescent="0.25">
      <c r="B40" s="46" t="s">
        <v>60</v>
      </c>
      <c r="C40" s="96" t="s">
        <v>53</v>
      </c>
      <c r="D40" s="83">
        <v>29.61038961038961</v>
      </c>
      <c r="E40" s="82">
        <v>570</v>
      </c>
      <c r="F40" s="82">
        <v>19.25</v>
      </c>
      <c r="G40" s="82">
        <v>19.25</v>
      </c>
      <c r="H40" s="82">
        <v>19.25</v>
      </c>
    </row>
    <row r="41" spans="2:8" s="80" customFormat="1" x14ac:dyDescent="0.25">
      <c r="B41" s="31" t="s">
        <v>12</v>
      </c>
      <c r="C41" s="96"/>
      <c r="D41" s="84">
        <v>1169.6103896103896</v>
      </c>
      <c r="E41" s="85">
        <v>24170</v>
      </c>
      <c r="F41" s="85">
        <v>25.8</v>
      </c>
      <c r="G41" s="85">
        <v>2.5</v>
      </c>
      <c r="H41" s="85">
        <v>44</v>
      </c>
    </row>
    <row r="42" spans="2:8" s="80" customFormat="1" x14ac:dyDescent="0.25">
      <c r="B42" s="7">
        <v>41365</v>
      </c>
      <c r="C42" s="97"/>
      <c r="D42" s="81"/>
      <c r="E42" s="82"/>
      <c r="F42" s="82"/>
      <c r="G42" s="82"/>
      <c r="H42" s="82"/>
    </row>
    <row r="43" spans="2:8" s="80" customFormat="1" x14ac:dyDescent="0.25">
      <c r="B43" s="46" t="s">
        <v>56</v>
      </c>
      <c r="C43" s="96" t="s">
        <v>22</v>
      </c>
      <c r="D43" s="83">
        <v>39</v>
      </c>
      <c r="E43" s="82">
        <v>1716</v>
      </c>
      <c r="F43" s="82">
        <v>44</v>
      </c>
      <c r="G43" s="82">
        <v>44</v>
      </c>
      <c r="H43" s="82">
        <v>44</v>
      </c>
    </row>
    <row r="44" spans="2:8" s="80" customFormat="1" x14ac:dyDescent="0.25">
      <c r="B44" s="46" t="s">
        <v>284</v>
      </c>
      <c r="C44" s="96" t="s">
        <v>53</v>
      </c>
      <c r="D44" s="83">
        <v>8421</v>
      </c>
      <c r="E44" s="82">
        <v>21052.5</v>
      </c>
      <c r="F44" s="82">
        <v>2.5</v>
      </c>
      <c r="G44" s="82">
        <v>2.5</v>
      </c>
      <c r="H44" s="82">
        <v>2.5</v>
      </c>
    </row>
    <row r="45" spans="2:8" s="80" customFormat="1" x14ac:dyDescent="0.25">
      <c r="B45" s="31" t="s">
        <v>12</v>
      </c>
      <c r="C45" s="98"/>
      <c r="D45" s="84">
        <v>8460</v>
      </c>
      <c r="E45" s="85">
        <v>22768.5</v>
      </c>
      <c r="F45" s="85">
        <v>14.357142857142858</v>
      </c>
      <c r="G45" s="85">
        <v>2.5</v>
      </c>
      <c r="H45" s="85">
        <v>44</v>
      </c>
    </row>
    <row r="46" spans="2:8" s="80" customFormat="1" x14ac:dyDescent="0.25">
      <c r="B46" s="7">
        <v>41334</v>
      </c>
      <c r="C46" s="97"/>
      <c r="D46" s="81"/>
      <c r="E46" s="82"/>
      <c r="F46" s="82"/>
      <c r="G46" s="82"/>
      <c r="H46" s="82"/>
    </row>
    <row r="47" spans="2:8" s="80" customFormat="1" x14ac:dyDescent="0.25">
      <c r="B47" s="46" t="s">
        <v>284</v>
      </c>
      <c r="C47" s="96" t="s">
        <v>53</v>
      </c>
      <c r="D47" s="83">
        <v>2035</v>
      </c>
      <c r="E47" s="82">
        <v>4578.75</v>
      </c>
      <c r="F47" s="82">
        <v>2.25</v>
      </c>
      <c r="G47" s="82">
        <v>2.25</v>
      </c>
      <c r="H47" s="82">
        <v>2.25</v>
      </c>
    </row>
    <row r="48" spans="2:8" s="80" customFormat="1" x14ac:dyDescent="0.25">
      <c r="B48" s="87" t="s">
        <v>12</v>
      </c>
      <c r="C48" s="99"/>
      <c r="D48" s="88">
        <v>2035</v>
      </c>
      <c r="E48" s="89">
        <v>4578.75</v>
      </c>
      <c r="F48" s="89">
        <v>2.25</v>
      </c>
      <c r="G48" s="89">
        <v>2.25</v>
      </c>
      <c r="H48" s="89">
        <v>2.25</v>
      </c>
    </row>
    <row r="49" spans="2:8" s="80" customFormat="1" x14ac:dyDescent="0.25">
      <c r="B49" s="7">
        <v>41306</v>
      </c>
      <c r="C49" s="97"/>
      <c r="D49" s="81"/>
      <c r="E49" s="82"/>
      <c r="F49" s="82"/>
      <c r="G49" s="82"/>
      <c r="H49" s="82"/>
    </row>
    <row r="50" spans="2:8" s="80" customFormat="1" x14ac:dyDescent="0.25">
      <c r="B50" s="46" t="s">
        <v>56</v>
      </c>
      <c r="C50" s="96" t="s">
        <v>22</v>
      </c>
      <c r="D50" s="83">
        <v>500</v>
      </c>
      <c r="E50" s="82">
        <v>20000</v>
      </c>
      <c r="F50" s="82">
        <v>40</v>
      </c>
      <c r="G50" s="82">
        <v>40</v>
      </c>
      <c r="H50" s="82">
        <v>40</v>
      </c>
    </row>
    <row r="51" spans="2:8" s="80" customFormat="1" x14ac:dyDescent="0.25">
      <c r="B51" s="46" t="s">
        <v>284</v>
      </c>
      <c r="C51" s="96" t="s">
        <v>53</v>
      </c>
      <c r="D51" s="83">
        <v>30911</v>
      </c>
      <c r="E51" s="82">
        <v>69549.75</v>
      </c>
      <c r="F51" s="82">
        <v>2.25</v>
      </c>
      <c r="G51" s="82">
        <v>2.25</v>
      </c>
      <c r="H51" s="82">
        <v>2.25</v>
      </c>
    </row>
    <row r="52" spans="2:8" s="80" customFormat="1" x14ac:dyDescent="0.25">
      <c r="B52" s="46" t="s">
        <v>60</v>
      </c>
      <c r="C52" s="96" t="s">
        <v>53</v>
      </c>
      <c r="D52" s="83">
        <v>60</v>
      </c>
      <c r="E52" s="82">
        <v>810</v>
      </c>
      <c r="F52" s="82">
        <v>13.5</v>
      </c>
      <c r="G52" s="82">
        <v>13.5</v>
      </c>
      <c r="H52" s="82">
        <v>13.5</v>
      </c>
    </row>
    <row r="53" spans="2:8" s="80" customFormat="1" x14ac:dyDescent="0.25">
      <c r="B53" s="31" t="s">
        <v>12</v>
      </c>
      <c r="C53" s="96"/>
      <c r="D53" s="84">
        <v>500</v>
      </c>
      <c r="E53" s="85">
        <v>90359.75</v>
      </c>
      <c r="F53" s="85">
        <v>17</v>
      </c>
      <c r="G53" s="85">
        <v>2.25</v>
      </c>
      <c r="H53" s="85">
        <v>40</v>
      </c>
    </row>
    <row r="54" spans="2:8" s="80" customFormat="1" x14ac:dyDescent="0.25">
      <c r="B54" s="7">
        <v>41275</v>
      </c>
      <c r="C54" s="97"/>
      <c r="D54" s="81"/>
      <c r="E54" s="82"/>
      <c r="F54" s="82"/>
      <c r="G54" s="82"/>
      <c r="H54" s="82"/>
    </row>
    <row r="55" spans="2:8" s="80" customFormat="1" x14ac:dyDescent="0.25">
      <c r="B55" s="46" t="s">
        <v>284</v>
      </c>
      <c r="C55" s="96" t="s">
        <v>53</v>
      </c>
      <c r="D55" s="83">
        <v>1786</v>
      </c>
      <c r="E55" s="82">
        <v>3572</v>
      </c>
      <c r="F55" s="82">
        <v>2</v>
      </c>
      <c r="G55" s="82">
        <v>2</v>
      </c>
      <c r="H55" s="82">
        <v>2</v>
      </c>
    </row>
    <row r="56" spans="2:8" s="80" customFormat="1" x14ac:dyDescent="0.25">
      <c r="B56" s="31" t="s">
        <v>12</v>
      </c>
      <c r="C56" s="96"/>
      <c r="D56" s="84">
        <v>1786</v>
      </c>
      <c r="E56" s="85">
        <v>3572</v>
      </c>
      <c r="F56" s="85">
        <v>2</v>
      </c>
      <c r="G56" s="85">
        <v>2</v>
      </c>
      <c r="H56" s="85">
        <v>2</v>
      </c>
    </row>
    <row r="57" spans="2:8" s="80" customFormat="1" x14ac:dyDescent="0.25"/>
    <row r="58" spans="2:8" s="80" customFormat="1" x14ac:dyDescent="0.25"/>
    <row r="59" spans="2:8" s="80" customFormat="1" x14ac:dyDescent="0.25"/>
    <row r="60" spans="2:8" s="80" customFormat="1" x14ac:dyDescent="0.25"/>
    <row r="61" spans="2:8" s="80" customFormat="1" x14ac:dyDescent="0.25"/>
    <row r="62" spans="2:8" s="80" customFormat="1" x14ac:dyDescent="0.25"/>
    <row r="63" spans="2:8" s="80" customFormat="1" x14ac:dyDescent="0.25"/>
    <row r="64" spans="2:8" s="80" customFormat="1" x14ac:dyDescent="0.25"/>
    <row r="65" s="80" customFormat="1" x14ac:dyDescent="0.25"/>
    <row r="66" s="80" customFormat="1" x14ac:dyDescent="0.25"/>
    <row r="67" s="80" customFormat="1" x14ac:dyDescent="0.25"/>
    <row r="68" s="80" customFormat="1" x14ac:dyDescent="0.25"/>
    <row r="69" s="80" customFormat="1" x14ac:dyDescent="0.25"/>
    <row r="70" s="80" customFormat="1" x14ac:dyDescent="0.25"/>
    <row r="71" s="80" customFormat="1" x14ac:dyDescent="0.25"/>
    <row r="72" s="80" customFormat="1" x14ac:dyDescent="0.25"/>
    <row r="73" s="80" customFormat="1" x14ac:dyDescent="0.25"/>
    <row r="74" s="80" customFormat="1" x14ac:dyDescent="0.25"/>
    <row r="75" s="80" customFormat="1" x14ac:dyDescent="0.25"/>
    <row r="76" s="80" customFormat="1" x14ac:dyDescent="0.25"/>
    <row r="77" s="80" customFormat="1" x14ac:dyDescent="0.25"/>
    <row r="78" s="80" customFormat="1" x14ac:dyDescent="0.25"/>
    <row r="79" s="80" customFormat="1" x14ac:dyDescent="0.25"/>
    <row r="80" s="80" customFormat="1" x14ac:dyDescent="0.25"/>
    <row r="81" s="80" customFormat="1" x14ac:dyDescent="0.25"/>
    <row r="82" s="80" customFormat="1" x14ac:dyDescent="0.25"/>
    <row r="83" s="80" customFormat="1" x14ac:dyDescent="0.25"/>
    <row r="84" s="80" customFormat="1" x14ac:dyDescent="0.25"/>
    <row r="85" s="80" customFormat="1" x14ac:dyDescent="0.25"/>
    <row r="86" s="80" customFormat="1" x14ac:dyDescent="0.25"/>
    <row r="87" s="80" customFormat="1" x14ac:dyDescent="0.25"/>
    <row r="88" s="80" customFormat="1" x14ac:dyDescent="0.25"/>
    <row r="89" s="80" customFormat="1" x14ac:dyDescent="0.25"/>
    <row r="90" s="80" customFormat="1" x14ac:dyDescent="0.25"/>
    <row r="91" s="80" customFormat="1" x14ac:dyDescent="0.25"/>
    <row r="92" s="80" customFormat="1" x14ac:dyDescent="0.25"/>
    <row r="93" s="80" customFormat="1" x14ac:dyDescent="0.25"/>
    <row r="94" s="80" customFormat="1" x14ac:dyDescent="0.25"/>
    <row r="95" s="80" customFormat="1" x14ac:dyDescent="0.25"/>
    <row r="96" s="80" customFormat="1" x14ac:dyDescent="0.25"/>
    <row r="97" spans="2:8" s="80" customFormat="1" x14ac:dyDescent="0.25"/>
    <row r="98" spans="2:8" s="80" customFormat="1" x14ac:dyDescent="0.25"/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x14ac:dyDescent="0.25">
      <c r="B108" s="80"/>
      <c r="C108" s="80"/>
      <c r="D108" s="80"/>
      <c r="E108" s="80"/>
      <c r="F108" s="80"/>
      <c r="G108" s="80"/>
      <c r="H108" s="80"/>
    </row>
    <row r="109" spans="2:8" x14ac:dyDescent="0.25">
      <c r="B109" s="80"/>
      <c r="C109" s="80"/>
      <c r="D109" s="80"/>
      <c r="E109" s="80"/>
      <c r="F109" s="80"/>
      <c r="G109" s="80"/>
      <c r="H109" s="80"/>
    </row>
    <row r="110" spans="2:8" x14ac:dyDescent="0.25">
      <c r="B110" s="80"/>
      <c r="C110" s="80"/>
      <c r="D110" s="80"/>
      <c r="E110" s="80"/>
      <c r="F110" s="80"/>
      <c r="G110" s="80"/>
      <c r="H110" s="80"/>
    </row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9"/>
  <sheetViews>
    <sheetView topLeftCell="A25" zoomScaleSheetLayoutView="100" workbookViewId="0">
      <selection activeCell="B15" sqref="B15:B16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7" t="s">
        <v>287</v>
      </c>
      <c r="C7" s="208"/>
      <c r="D7" s="208"/>
      <c r="E7" s="208"/>
      <c r="F7" s="208"/>
      <c r="G7" s="208"/>
      <c r="H7" s="209"/>
    </row>
    <row r="8" spans="2:8" ht="19.5" customHeight="1" x14ac:dyDescent="0.25"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</row>
    <row r="9" spans="2:8" ht="31.5" customHeight="1" x14ac:dyDescent="0.25">
      <c r="B9" s="211"/>
      <c r="C9" s="211"/>
      <c r="D9" s="211"/>
      <c r="E9" s="211"/>
      <c r="F9" s="100" t="s">
        <v>10</v>
      </c>
      <c r="G9" s="100" t="s">
        <v>9</v>
      </c>
      <c r="H9" s="100" t="s">
        <v>8</v>
      </c>
    </row>
    <row r="10" spans="2:8" ht="15" customHeight="1" x14ac:dyDescent="0.25">
      <c r="B10" s="144">
        <v>41974</v>
      </c>
      <c r="C10" s="131"/>
      <c r="D10" s="132"/>
      <c r="E10" s="123"/>
      <c r="F10" s="125"/>
      <c r="G10" s="125"/>
      <c r="H10" s="125"/>
    </row>
    <row r="11" spans="2:8" ht="15" customHeight="1" x14ac:dyDescent="0.25">
      <c r="B11" s="133" t="s">
        <v>284</v>
      </c>
      <c r="C11" s="142" t="s">
        <v>53</v>
      </c>
      <c r="D11" s="122">
        <f>E11/F11</f>
        <v>9951</v>
      </c>
      <c r="E11" s="123">
        <v>24877.5</v>
      </c>
      <c r="F11" s="125">
        <v>2.5</v>
      </c>
      <c r="G11" s="125">
        <v>2.5</v>
      </c>
      <c r="H11" s="125">
        <v>2.5</v>
      </c>
    </row>
    <row r="12" spans="2:8" ht="15" customHeight="1" x14ac:dyDescent="0.25">
      <c r="B12" s="133" t="s">
        <v>295</v>
      </c>
      <c r="C12" s="142" t="s">
        <v>296</v>
      </c>
      <c r="D12" s="122">
        <f t="shared" ref="D12:D13" si="0">E12/F12</f>
        <v>11046.000000000002</v>
      </c>
      <c r="E12" s="123">
        <v>10000.087398000001</v>
      </c>
      <c r="F12" s="125">
        <v>0.90531300000000003</v>
      </c>
      <c r="G12" s="125">
        <v>0.90531300000000003</v>
      </c>
      <c r="H12" s="125">
        <v>0.90531300000000003</v>
      </c>
    </row>
    <row r="13" spans="2:8" ht="15" customHeight="1" x14ac:dyDescent="0.25">
      <c r="B13" s="133" t="s">
        <v>60</v>
      </c>
      <c r="C13" s="142" t="s">
        <v>53</v>
      </c>
      <c r="D13" s="122">
        <f t="shared" si="0"/>
        <v>752</v>
      </c>
      <c r="E13" s="123">
        <v>10152</v>
      </c>
      <c r="F13" s="125">
        <v>13.5</v>
      </c>
      <c r="G13" s="125">
        <v>13.5</v>
      </c>
      <c r="H13" s="125">
        <v>13.5</v>
      </c>
    </row>
    <row r="14" spans="2:8" ht="15" customHeight="1" x14ac:dyDescent="0.25">
      <c r="B14" s="136" t="s">
        <v>12</v>
      </c>
      <c r="C14" s="131"/>
      <c r="D14" s="143">
        <f>SUM(D11:D13)</f>
        <v>21749</v>
      </c>
      <c r="E14" s="143">
        <f>SUM(E11:E13)</f>
        <v>45029.587398000003</v>
      </c>
      <c r="F14" s="129">
        <v>4.8513282499999999</v>
      </c>
      <c r="G14" s="129">
        <v>0.90531300000000003</v>
      </c>
      <c r="H14" s="129">
        <v>13.5</v>
      </c>
    </row>
    <row r="15" spans="2:8" ht="15" customHeight="1" x14ac:dyDescent="0.25">
      <c r="B15" s="144">
        <v>41944</v>
      </c>
      <c r="C15" s="131"/>
      <c r="D15" s="132"/>
      <c r="E15" s="123"/>
      <c r="F15" s="125"/>
      <c r="G15" s="125"/>
      <c r="H15" s="125"/>
    </row>
    <row r="16" spans="2:8" ht="15" customHeight="1" x14ac:dyDescent="0.25">
      <c r="B16" s="133" t="s">
        <v>284</v>
      </c>
      <c r="C16" s="142" t="s">
        <v>53</v>
      </c>
      <c r="D16" s="122">
        <f>E16/F16</f>
        <v>20393</v>
      </c>
      <c r="E16" s="123">
        <v>50982.5</v>
      </c>
      <c r="F16" s="125">
        <v>2.5</v>
      </c>
      <c r="G16" s="125">
        <v>2.5</v>
      </c>
      <c r="H16" s="125">
        <v>2.5</v>
      </c>
    </row>
    <row r="17" spans="2:8" ht="15" customHeight="1" x14ac:dyDescent="0.25">
      <c r="B17" s="133" t="s">
        <v>60</v>
      </c>
      <c r="C17" s="142" t="s">
        <v>53</v>
      </c>
      <c r="D17" s="122">
        <f t="shared" ref="D17:D18" si="1">E17/F17</f>
        <v>3844</v>
      </c>
      <c r="E17" s="123">
        <v>51894</v>
      </c>
      <c r="F17" s="125">
        <v>13.5</v>
      </c>
      <c r="G17" s="125">
        <v>13.5</v>
      </c>
      <c r="H17" s="125">
        <v>13.5</v>
      </c>
    </row>
    <row r="18" spans="2:8" ht="15" customHeight="1" x14ac:dyDescent="0.25">
      <c r="B18" s="133" t="s">
        <v>294</v>
      </c>
      <c r="C18" s="142" t="s">
        <v>53</v>
      </c>
      <c r="D18" s="122">
        <f t="shared" si="1"/>
        <v>500</v>
      </c>
      <c r="E18" s="123">
        <v>47500</v>
      </c>
      <c r="F18" s="125">
        <v>95</v>
      </c>
      <c r="G18" s="125">
        <v>95</v>
      </c>
      <c r="H18" s="125">
        <v>95</v>
      </c>
    </row>
    <row r="19" spans="2:8" ht="15" customHeight="1" x14ac:dyDescent="0.25">
      <c r="B19" s="136" t="s">
        <v>12</v>
      </c>
      <c r="C19" s="131"/>
      <c r="D19" s="143">
        <f>SUM(D16:D18)</f>
        <v>24737</v>
      </c>
      <c r="E19" s="140">
        <f>SUM(E16:E18)</f>
        <v>150376.5</v>
      </c>
      <c r="F19" s="129">
        <v>21.583333333333332</v>
      </c>
      <c r="G19" s="129">
        <v>2.5</v>
      </c>
      <c r="H19" s="129">
        <v>95</v>
      </c>
    </row>
    <row r="20" spans="2:8" ht="15" customHeight="1" x14ac:dyDescent="0.25">
      <c r="B20" s="144">
        <v>41913</v>
      </c>
      <c r="C20" s="131"/>
      <c r="D20" s="132"/>
      <c r="E20" s="123"/>
      <c r="F20" s="125"/>
      <c r="G20" s="125"/>
      <c r="H20" s="125"/>
    </row>
    <row r="21" spans="2:8" ht="15" customHeight="1" x14ac:dyDescent="0.25">
      <c r="B21" s="133" t="s">
        <v>284</v>
      </c>
      <c r="C21" s="142" t="s">
        <v>53</v>
      </c>
      <c r="D21" s="122">
        <f>E21/F21</f>
        <v>25917</v>
      </c>
      <c r="E21" s="123">
        <v>64792.5</v>
      </c>
      <c r="F21" s="125">
        <v>2.5</v>
      </c>
      <c r="G21" s="125">
        <v>2.5</v>
      </c>
      <c r="H21" s="125">
        <v>2.5</v>
      </c>
    </row>
    <row r="22" spans="2:8" ht="15" customHeight="1" x14ac:dyDescent="0.25">
      <c r="B22" s="115" t="s">
        <v>288</v>
      </c>
      <c r="C22" s="142" t="s">
        <v>53</v>
      </c>
      <c r="D22" s="122">
        <f>E22/F22</f>
        <v>381</v>
      </c>
      <c r="E22" s="123">
        <v>9525</v>
      </c>
      <c r="F22" s="125">
        <v>25</v>
      </c>
      <c r="G22" s="125">
        <v>25</v>
      </c>
      <c r="H22" s="125">
        <v>25</v>
      </c>
    </row>
    <row r="23" spans="2:8" ht="15" customHeight="1" x14ac:dyDescent="0.25">
      <c r="B23" s="136" t="s">
        <v>12</v>
      </c>
      <c r="C23" s="131"/>
      <c r="D23" s="143">
        <f>SUM(D21:D22)</f>
        <v>26298</v>
      </c>
      <c r="E23" s="140">
        <f>SUM(E21:E22)</f>
        <v>74317.5</v>
      </c>
      <c r="F23" s="129">
        <v>10</v>
      </c>
      <c r="G23" s="129">
        <v>2.5</v>
      </c>
      <c r="H23" s="129">
        <v>25</v>
      </c>
    </row>
    <row r="24" spans="2:8" ht="15" customHeight="1" x14ac:dyDescent="0.25">
      <c r="B24" s="144">
        <v>41883</v>
      </c>
      <c r="C24" s="131"/>
      <c r="D24" s="132"/>
      <c r="E24" s="123"/>
      <c r="F24" s="125"/>
      <c r="G24" s="125"/>
      <c r="H24" s="125"/>
    </row>
    <row r="25" spans="2:8" ht="15" customHeight="1" x14ac:dyDescent="0.25">
      <c r="B25" s="133" t="s">
        <v>284</v>
      </c>
      <c r="C25" s="142" t="s">
        <v>53</v>
      </c>
      <c r="D25" s="122">
        <f>E25/F25</f>
        <v>39770</v>
      </c>
      <c r="E25" s="123">
        <v>99425</v>
      </c>
      <c r="F25" s="125">
        <v>2.5</v>
      </c>
      <c r="G25" s="125">
        <v>2.5</v>
      </c>
      <c r="H25" s="125">
        <v>2.5</v>
      </c>
    </row>
    <row r="26" spans="2:8" ht="15" customHeight="1" x14ac:dyDescent="0.25">
      <c r="B26" s="136" t="s">
        <v>12</v>
      </c>
      <c r="C26" s="131"/>
      <c r="D26" s="143">
        <f>SUM(D25)</f>
        <v>39770</v>
      </c>
      <c r="E26" s="140">
        <f>SUM(E25)</f>
        <v>99425</v>
      </c>
      <c r="F26" s="140">
        <f t="shared" ref="F26:H26" si="2">SUM(F25)</f>
        <v>2.5</v>
      </c>
      <c r="G26" s="140">
        <f t="shared" si="2"/>
        <v>2.5</v>
      </c>
      <c r="H26" s="140">
        <f t="shared" si="2"/>
        <v>2.5</v>
      </c>
    </row>
    <row r="27" spans="2:8" ht="15" customHeight="1" x14ac:dyDescent="0.25">
      <c r="B27" s="130">
        <v>41852</v>
      </c>
      <c r="C27" s="131"/>
      <c r="D27" s="132"/>
      <c r="E27" s="123"/>
      <c r="F27" s="125"/>
      <c r="G27" s="125"/>
      <c r="H27" s="125"/>
    </row>
    <row r="28" spans="2:8" ht="15" customHeight="1" x14ac:dyDescent="0.25">
      <c r="B28" s="133" t="s">
        <v>284</v>
      </c>
      <c r="C28" s="142" t="s">
        <v>53</v>
      </c>
      <c r="D28" s="122">
        <f>E28/F28</f>
        <v>10032</v>
      </c>
      <c r="E28" s="123">
        <v>25080</v>
      </c>
      <c r="F28" s="125">
        <v>2.5</v>
      </c>
      <c r="G28" s="125">
        <v>2.5</v>
      </c>
      <c r="H28" s="125">
        <v>2.5</v>
      </c>
    </row>
    <row r="29" spans="2:8" ht="15" customHeight="1" x14ac:dyDescent="0.25">
      <c r="B29" s="136" t="s">
        <v>12</v>
      </c>
      <c r="C29" s="131"/>
      <c r="D29" s="143">
        <f>SUM(D28)</f>
        <v>10032</v>
      </c>
      <c r="E29" s="140">
        <f>SUM(E28)</f>
        <v>25080</v>
      </c>
      <c r="F29" s="140">
        <f t="shared" ref="F29:H29" si="3">SUM(F28)</f>
        <v>2.5</v>
      </c>
      <c r="G29" s="140">
        <f t="shared" si="3"/>
        <v>2.5</v>
      </c>
      <c r="H29" s="140">
        <f t="shared" si="3"/>
        <v>2.5</v>
      </c>
    </row>
    <row r="30" spans="2:8" ht="15" customHeight="1" x14ac:dyDescent="0.25">
      <c r="B30" s="130">
        <v>41821</v>
      </c>
      <c r="C30" s="131"/>
      <c r="D30" s="132"/>
      <c r="E30" s="123"/>
      <c r="F30" s="125"/>
      <c r="G30" s="125"/>
      <c r="H30" s="125"/>
    </row>
    <row r="31" spans="2:8" ht="15" customHeight="1" x14ac:dyDescent="0.25">
      <c r="B31" s="133" t="s">
        <v>70</v>
      </c>
      <c r="C31" s="134" t="s">
        <v>22</v>
      </c>
      <c r="D31" s="122">
        <f>E31/F31</f>
        <v>56.318596052700101</v>
      </c>
      <c r="E31" s="123">
        <v>5407.43</v>
      </c>
      <c r="F31" s="125">
        <v>96.015000000000001</v>
      </c>
      <c r="G31" s="125">
        <v>95.35</v>
      </c>
      <c r="H31" s="125">
        <v>96.68</v>
      </c>
    </row>
    <row r="32" spans="2:8" ht="15" customHeight="1" x14ac:dyDescent="0.25">
      <c r="B32" s="133" t="s">
        <v>284</v>
      </c>
      <c r="C32" s="142" t="s">
        <v>53</v>
      </c>
      <c r="D32" s="122">
        <f t="shared" ref="D32:D33" si="4">E32/F32</f>
        <v>22856</v>
      </c>
      <c r="E32" s="123">
        <v>57140</v>
      </c>
      <c r="F32" s="125">
        <v>2.5</v>
      </c>
      <c r="G32" s="125">
        <v>2.5</v>
      </c>
      <c r="H32" s="125">
        <v>2.5</v>
      </c>
    </row>
    <row r="33" spans="2:8" ht="15" customHeight="1" x14ac:dyDescent="0.25">
      <c r="B33" s="133" t="s">
        <v>293</v>
      </c>
      <c r="C33" s="142" t="s">
        <v>53</v>
      </c>
      <c r="D33" s="122">
        <f t="shared" si="4"/>
        <v>339</v>
      </c>
      <c r="E33" s="123">
        <v>508.5</v>
      </c>
      <c r="F33" s="125">
        <v>1.5</v>
      </c>
      <c r="G33" s="125">
        <v>1.5</v>
      </c>
      <c r="H33" s="125">
        <v>1.5</v>
      </c>
    </row>
    <row r="34" spans="2:8" ht="15" customHeight="1" x14ac:dyDescent="0.25">
      <c r="B34" s="136" t="s">
        <v>12</v>
      </c>
      <c r="C34" s="142"/>
      <c r="D34" s="143">
        <f>SUM(D31:D33)</f>
        <v>23251.318596052701</v>
      </c>
      <c r="E34" s="140">
        <f>SUM(E31:E33)</f>
        <v>63055.93</v>
      </c>
      <c r="F34" s="129">
        <v>23.058888888888887</v>
      </c>
      <c r="G34" s="129">
        <v>1.5</v>
      </c>
      <c r="H34" s="129">
        <v>96.68</v>
      </c>
    </row>
    <row r="35" spans="2:8" ht="15" customHeight="1" x14ac:dyDescent="0.25">
      <c r="B35" s="130">
        <v>41791</v>
      </c>
      <c r="C35" s="131"/>
      <c r="D35" s="132"/>
      <c r="E35" s="123"/>
      <c r="F35" s="125"/>
      <c r="G35" s="125"/>
      <c r="H35" s="125"/>
    </row>
    <row r="36" spans="2:8" ht="15" customHeight="1" x14ac:dyDescent="0.25">
      <c r="B36" s="133" t="s">
        <v>70</v>
      </c>
      <c r="C36" s="134" t="s">
        <v>22</v>
      </c>
      <c r="D36" s="122">
        <f>E36/F36</f>
        <v>25</v>
      </c>
      <c r="E36" s="123">
        <v>2375</v>
      </c>
      <c r="F36" s="123">
        <v>95</v>
      </c>
      <c r="G36" s="123">
        <v>95</v>
      </c>
      <c r="H36" s="123">
        <v>95</v>
      </c>
    </row>
    <row r="37" spans="2:8" ht="15" customHeight="1" x14ac:dyDescent="0.25">
      <c r="B37" s="133" t="s">
        <v>51</v>
      </c>
      <c r="C37" s="134" t="s">
        <v>22</v>
      </c>
      <c r="D37" s="122">
        <f t="shared" ref="D37:D42" si="5">E37/F37</f>
        <v>147</v>
      </c>
      <c r="E37" s="123">
        <v>7041.3</v>
      </c>
      <c r="F37" s="123">
        <v>47.9</v>
      </c>
      <c r="G37" s="123">
        <v>47.9</v>
      </c>
      <c r="H37" s="123">
        <v>47.9</v>
      </c>
    </row>
    <row r="38" spans="2:8" ht="15" customHeight="1" x14ac:dyDescent="0.25">
      <c r="B38" s="133" t="s">
        <v>284</v>
      </c>
      <c r="C38" s="134" t="s">
        <v>53</v>
      </c>
      <c r="D38" s="122">
        <f t="shared" si="5"/>
        <v>9806</v>
      </c>
      <c r="E38" s="123">
        <v>24515</v>
      </c>
      <c r="F38" s="123">
        <v>2.5</v>
      </c>
      <c r="G38" s="123">
        <v>2.5</v>
      </c>
      <c r="H38" s="123">
        <v>2.5</v>
      </c>
    </row>
    <row r="39" spans="2:8" ht="15" customHeight="1" x14ac:dyDescent="0.25">
      <c r="B39" s="133" t="s">
        <v>283</v>
      </c>
      <c r="C39" s="134" t="s">
        <v>53</v>
      </c>
      <c r="D39" s="122">
        <f t="shared" si="5"/>
        <v>450</v>
      </c>
      <c r="E39" s="123">
        <v>6750</v>
      </c>
      <c r="F39" s="123">
        <v>15</v>
      </c>
      <c r="G39" s="123">
        <v>15</v>
      </c>
      <c r="H39" s="123">
        <v>15</v>
      </c>
    </row>
    <row r="40" spans="2:8" ht="15" customHeight="1" x14ac:dyDescent="0.25">
      <c r="B40" s="133" t="s">
        <v>291</v>
      </c>
      <c r="C40" s="134" t="s">
        <v>53</v>
      </c>
      <c r="D40" s="122">
        <f t="shared" si="5"/>
        <v>1358</v>
      </c>
      <c r="E40" s="123">
        <v>27160</v>
      </c>
      <c r="F40" s="123">
        <v>20</v>
      </c>
      <c r="G40" s="123">
        <v>20</v>
      </c>
      <c r="H40" s="123">
        <v>20</v>
      </c>
    </row>
    <row r="41" spans="2:8" ht="15" customHeight="1" x14ac:dyDescent="0.25">
      <c r="B41" s="133" t="s">
        <v>292</v>
      </c>
      <c r="C41" s="134" t="s">
        <v>22</v>
      </c>
      <c r="D41" s="122">
        <f t="shared" si="5"/>
        <v>93</v>
      </c>
      <c r="E41" s="123">
        <v>4324.5</v>
      </c>
      <c r="F41" s="123">
        <v>46.5</v>
      </c>
      <c r="G41" s="123">
        <v>46.5</v>
      </c>
      <c r="H41" s="123">
        <v>46.5</v>
      </c>
    </row>
    <row r="42" spans="2:8" ht="15" customHeight="1" x14ac:dyDescent="0.25">
      <c r="B42" s="133" t="s">
        <v>293</v>
      </c>
      <c r="C42" s="134" t="s">
        <v>77</v>
      </c>
      <c r="D42" s="122">
        <f t="shared" si="5"/>
        <v>366</v>
      </c>
      <c r="E42" s="123">
        <v>549</v>
      </c>
      <c r="F42" s="123">
        <v>1.5</v>
      </c>
      <c r="G42" s="123">
        <v>1.5</v>
      </c>
      <c r="H42" s="123">
        <v>1.5</v>
      </c>
    </row>
    <row r="43" spans="2:8" ht="15" customHeight="1" x14ac:dyDescent="0.25">
      <c r="B43" s="136" t="s">
        <v>12</v>
      </c>
      <c r="C43" s="137"/>
      <c r="D43" s="128">
        <f>SUM(D36:D42)</f>
        <v>12245</v>
      </c>
      <c r="E43" s="129">
        <f>SUM(E36:E42)</f>
        <v>72714.8</v>
      </c>
      <c r="F43" s="129">
        <v>31.127272727272725</v>
      </c>
      <c r="G43" s="129">
        <v>1.5</v>
      </c>
      <c r="H43" s="129">
        <v>95</v>
      </c>
    </row>
    <row r="44" spans="2:8" ht="15" customHeight="1" x14ac:dyDescent="0.25">
      <c r="B44" s="130">
        <v>41760</v>
      </c>
      <c r="C44" s="131"/>
      <c r="D44" s="132"/>
      <c r="E44" s="123"/>
      <c r="F44" s="125"/>
      <c r="G44" s="125"/>
      <c r="H44" s="125"/>
    </row>
    <row r="45" spans="2:8" ht="15" customHeight="1" x14ac:dyDescent="0.25">
      <c r="B45" s="133" t="s">
        <v>284</v>
      </c>
      <c r="C45" s="134" t="s">
        <v>53</v>
      </c>
      <c r="D45" s="122">
        <f>E45/F45</f>
        <v>1175</v>
      </c>
      <c r="E45" s="123">
        <v>2937.5</v>
      </c>
      <c r="F45" s="123">
        <v>2.5</v>
      </c>
      <c r="G45" s="123">
        <v>2.5</v>
      </c>
      <c r="H45" s="123">
        <v>2.5</v>
      </c>
    </row>
    <row r="46" spans="2:8" ht="15" customHeight="1" x14ac:dyDescent="0.25">
      <c r="B46" s="136" t="s">
        <v>12</v>
      </c>
      <c r="C46" s="137"/>
      <c r="D46" s="128">
        <f>SUM(D45)</f>
        <v>1175</v>
      </c>
      <c r="E46" s="129">
        <f>SUM(E45)</f>
        <v>2937.5</v>
      </c>
      <c r="F46" s="129">
        <v>2.5</v>
      </c>
      <c r="G46" s="129">
        <v>2.5</v>
      </c>
      <c r="H46" s="129">
        <v>2.5</v>
      </c>
    </row>
    <row r="47" spans="2:8" ht="15" customHeight="1" x14ac:dyDescent="0.25">
      <c r="B47" s="130">
        <v>41730</v>
      </c>
      <c r="C47" s="131"/>
      <c r="D47" s="132"/>
      <c r="E47" s="123"/>
      <c r="F47" s="125"/>
      <c r="G47" s="125"/>
      <c r="H47" s="125"/>
    </row>
    <row r="48" spans="2:8" ht="15" customHeight="1" x14ac:dyDescent="0.25">
      <c r="B48" s="133" t="s">
        <v>289</v>
      </c>
      <c r="C48" s="134" t="s">
        <v>22</v>
      </c>
      <c r="D48" s="122">
        <f t="shared" ref="D48:D51" si="6">E48/F48</f>
        <v>35</v>
      </c>
      <c r="E48" s="123">
        <v>1575</v>
      </c>
      <c r="F48" s="123">
        <v>45</v>
      </c>
      <c r="G48" s="123">
        <v>45</v>
      </c>
      <c r="H48" s="123">
        <v>45</v>
      </c>
    </row>
    <row r="49" spans="2:8" ht="15" customHeight="1" x14ac:dyDescent="0.25">
      <c r="B49" s="133" t="s">
        <v>284</v>
      </c>
      <c r="C49" s="134" t="s">
        <v>53</v>
      </c>
      <c r="D49" s="122">
        <f t="shared" si="6"/>
        <v>1338</v>
      </c>
      <c r="E49" s="123">
        <v>3345</v>
      </c>
      <c r="F49" s="123">
        <v>2.5</v>
      </c>
      <c r="G49" s="123">
        <v>2.5</v>
      </c>
      <c r="H49" s="123">
        <v>2.5</v>
      </c>
    </row>
    <row r="50" spans="2:8" ht="15" customHeight="1" x14ac:dyDescent="0.25">
      <c r="B50" s="133" t="s">
        <v>283</v>
      </c>
      <c r="C50" s="135" t="s">
        <v>53</v>
      </c>
      <c r="D50" s="122">
        <f t="shared" si="6"/>
        <v>250</v>
      </c>
      <c r="E50" s="125">
        <v>3750</v>
      </c>
      <c r="F50" s="125">
        <v>15</v>
      </c>
      <c r="G50" s="125">
        <v>15</v>
      </c>
      <c r="H50" s="125">
        <v>15</v>
      </c>
    </row>
    <row r="51" spans="2:8" ht="15" customHeight="1" x14ac:dyDescent="0.25">
      <c r="B51" s="133" t="s">
        <v>290</v>
      </c>
      <c r="C51" s="135" t="s">
        <v>53</v>
      </c>
      <c r="D51" s="122">
        <f t="shared" si="6"/>
        <v>134</v>
      </c>
      <c r="E51" s="125">
        <v>2680</v>
      </c>
      <c r="F51" s="125">
        <v>20</v>
      </c>
      <c r="G51" s="125">
        <v>20</v>
      </c>
      <c r="H51" s="125">
        <v>20</v>
      </c>
    </row>
    <row r="52" spans="2:8" ht="15" customHeight="1" x14ac:dyDescent="0.25">
      <c r="B52" s="136" t="s">
        <v>12</v>
      </c>
      <c r="C52" s="137"/>
      <c r="D52" s="128">
        <f>SUM(D48:D51)</f>
        <v>1757</v>
      </c>
      <c r="E52" s="129">
        <f>SUM(E48:E51)</f>
        <v>11350</v>
      </c>
      <c r="F52" s="129">
        <v>20.625</v>
      </c>
      <c r="G52" s="129">
        <v>2.5</v>
      </c>
      <c r="H52" s="129">
        <v>45</v>
      </c>
    </row>
    <row r="53" spans="2:8" ht="15" customHeight="1" x14ac:dyDescent="0.25">
      <c r="B53" s="130">
        <v>41699</v>
      </c>
      <c r="C53" s="131"/>
      <c r="D53" s="132"/>
      <c r="E53" s="123"/>
      <c r="F53" s="125"/>
      <c r="G53" s="125"/>
      <c r="H53" s="125"/>
    </row>
    <row r="54" spans="2:8" ht="15" customHeight="1" x14ac:dyDescent="0.25">
      <c r="B54" s="133" t="s">
        <v>284</v>
      </c>
      <c r="C54" s="134" t="s">
        <v>53</v>
      </c>
      <c r="D54" s="122">
        <f t="shared" ref="D54:D56" si="7">E54/F54</f>
        <v>34385.360824742267</v>
      </c>
      <c r="E54" s="123">
        <v>83384.5</v>
      </c>
      <c r="F54" s="123">
        <v>2.4250000000000003</v>
      </c>
      <c r="G54" s="123">
        <v>2.4</v>
      </c>
      <c r="H54" s="123">
        <v>2.5</v>
      </c>
    </row>
    <row r="55" spans="2:8" ht="15" customHeight="1" x14ac:dyDescent="0.25">
      <c r="B55" s="133" t="s">
        <v>283</v>
      </c>
      <c r="C55" s="135" t="s">
        <v>53</v>
      </c>
      <c r="D55" s="122">
        <f t="shared" si="7"/>
        <v>325</v>
      </c>
      <c r="E55" s="125">
        <v>4875</v>
      </c>
      <c r="F55" s="125">
        <v>15</v>
      </c>
      <c r="G55" s="125">
        <v>15</v>
      </c>
      <c r="H55" s="125">
        <v>15</v>
      </c>
    </row>
    <row r="56" spans="2:8" ht="15" customHeight="1" x14ac:dyDescent="0.25">
      <c r="B56" s="115" t="s">
        <v>288</v>
      </c>
      <c r="C56" s="135" t="s">
        <v>53</v>
      </c>
      <c r="D56" s="122">
        <f t="shared" si="7"/>
        <v>50</v>
      </c>
      <c r="E56" s="125">
        <v>1218</v>
      </c>
      <c r="F56" s="125">
        <v>24.36</v>
      </c>
      <c r="G56" s="125">
        <v>24.36</v>
      </c>
      <c r="H56" s="125">
        <v>24.36</v>
      </c>
    </row>
    <row r="57" spans="2:8" ht="15" customHeight="1" x14ac:dyDescent="0.25">
      <c r="B57" s="136" t="s">
        <v>12</v>
      </c>
      <c r="C57" s="137"/>
      <c r="D57" s="128">
        <f>SUM(D54:D56)</f>
        <v>34760.360824742267</v>
      </c>
      <c r="E57" s="129">
        <f>SUM(E54:E56)</f>
        <v>89477.5</v>
      </c>
      <c r="F57" s="129">
        <v>9.1514285714285712</v>
      </c>
      <c r="G57" s="129">
        <v>2.4</v>
      </c>
      <c r="H57" s="129">
        <v>24.36</v>
      </c>
    </row>
    <row r="58" spans="2:8" ht="15" customHeight="1" x14ac:dyDescent="0.25">
      <c r="B58" s="130">
        <v>41671</v>
      </c>
      <c r="C58" s="138"/>
      <c r="D58" s="139"/>
      <c r="E58" s="123"/>
      <c r="F58" s="125"/>
      <c r="G58" s="125"/>
      <c r="H58" s="125"/>
    </row>
    <row r="59" spans="2:8" ht="15" customHeight="1" x14ac:dyDescent="0.25">
      <c r="B59" s="120" t="s">
        <v>56</v>
      </c>
      <c r="C59" s="121" t="s">
        <v>22</v>
      </c>
      <c r="D59" s="122">
        <v>1</v>
      </c>
      <c r="E59" s="123">
        <v>46.55</v>
      </c>
      <c r="F59" s="123">
        <v>46.55</v>
      </c>
      <c r="G59" s="123">
        <v>46.55</v>
      </c>
      <c r="H59" s="123">
        <v>46.55</v>
      </c>
    </row>
    <row r="60" spans="2:8" ht="15" customHeight="1" x14ac:dyDescent="0.25">
      <c r="B60" s="120" t="s">
        <v>284</v>
      </c>
      <c r="C60" s="124" t="s">
        <v>53</v>
      </c>
      <c r="D60" s="122">
        <v>9774.3492063492085</v>
      </c>
      <c r="E60" s="125">
        <v>23091.9</v>
      </c>
      <c r="F60" s="125">
        <v>2.3624999999999998</v>
      </c>
      <c r="G60" s="125">
        <v>2.25</v>
      </c>
      <c r="H60" s="125">
        <v>2.4</v>
      </c>
    </row>
    <row r="61" spans="2:8" ht="15" customHeight="1" x14ac:dyDescent="0.25">
      <c r="B61" s="120" t="s">
        <v>283</v>
      </c>
      <c r="C61" s="124" t="s">
        <v>53</v>
      </c>
      <c r="D61" s="122">
        <v>10</v>
      </c>
      <c r="E61" s="125">
        <v>150</v>
      </c>
      <c r="F61" s="125">
        <v>15</v>
      </c>
      <c r="G61" s="125">
        <v>15</v>
      </c>
      <c r="H61" s="125">
        <v>15</v>
      </c>
    </row>
    <row r="62" spans="2:8" ht="15" customHeight="1" x14ac:dyDescent="0.25">
      <c r="B62" s="126" t="s">
        <v>12</v>
      </c>
      <c r="C62" s="127"/>
      <c r="D62" s="128">
        <v>9785.3492063492085</v>
      </c>
      <c r="E62" s="129">
        <v>23288.45</v>
      </c>
      <c r="F62" s="129">
        <v>11.833333333333334</v>
      </c>
      <c r="G62" s="129">
        <v>2.25</v>
      </c>
      <c r="H62" s="129">
        <v>46.55</v>
      </c>
    </row>
    <row r="63" spans="2:8" ht="15" customHeight="1" x14ac:dyDescent="0.25">
      <c r="B63" s="130">
        <v>41640</v>
      </c>
      <c r="C63" s="138"/>
      <c r="D63" s="128"/>
      <c r="E63" s="140"/>
      <c r="F63" s="129"/>
      <c r="G63" s="129"/>
      <c r="H63" s="129"/>
    </row>
    <row r="64" spans="2:8" ht="15" customHeight="1" x14ac:dyDescent="0.25">
      <c r="B64" s="115" t="s">
        <v>284</v>
      </c>
      <c r="C64" s="116" t="s">
        <v>53</v>
      </c>
      <c r="D64" s="117">
        <v>1715</v>
      </c>
      <c r="E64" s="118">
        <v>3858.75</v>
      </c>
      <c r="F64" s="119">
        <v>2.25</v>
      </c>
      <c r="G64" s="119">
        <v>2.25</v>
      </c>
      <c r="H64" s="119">
        <v>2.25</v>
      </c>
    </row>
    <row r="65" spans="2:8" ht="15" customHeight="1" x14ac:dyDescent="0.25">
      <c r="B65" s="115" t="s">
        <v>283</v>
      </c>
      <c r="C65" s="116" t="s">
        <v>53</v>
      </c>
      <c r="D65" s="117">
        <v>500</v>
      </c>
      <c r="E65" s="118">
        <v>7500</v>
      </c>
      <c r="F65" s="119">
        <v>15</v>
      </c>
      <c r="G65" s="119">
        <v>15</v>
      </c>
      <c r="H65" s="119">
        <v>15</v>
      </c>
    </row>
    <row r="66" spans="2:8" ht="15" customHeight="1" x14ac:dyDescent="0.25">
      <c r="B66" s="141" t="s">
        <v>12</v>
      </c>
      <c r="C66" s="116"/>
      <c r="D66" s="95">
        <v>2215</v>
      </c>
      <c r="E66" s="94">
        <v>11358.75</v>
      </c>
      <c r="F66" s="85">
        <v>8.625</v>
      </c>
      <c r="G66" s="85">
        <v>2.25</v>
      </c>
      <c r="H66" s="85">
        <v>15</v>
      </c>
    </row>
    <row r="67" spans="2:8" ht="15" customHeight="1" x14ac:dyDescent="0.25">
      <c r="B67" s="101"/>
      <c r="C67" s="102"/>
      <c r="D67" s="103"/>
      <c r="E67" s="104"/>
      <c r="F67" s="104"/>
      <c r="G67" s="104"/>
      <c r="H67" s="104"/>
    </row>
    <row r="68" spans="2:8" ht="15" customHeight="1" x14ac:dyDescent="0.25">
      <c r="B68" s="29"/>
      <c r="C68" s="102"/>
      <c r="D68" s="108"/>
      <c r="E68" s="105"/>
      <c r="F68" s="105"/>
      <c r="G68" s="105"/>
      <c r="H68" s="105"/>
    </row>
    <row r="69" spans="2:8" ht="15" customHeight="1" x14ac:dyDescent="0.25">
      <c r="B69" s="106"/>
      <c r="C69" s="102"/>
      <c r="D69" s="107"/>
      <c r="E69" s="104"/>
      <c r="F69" s="104"/>
      <c r="G69" s="104"/>
      <c r="H69" s="104"/>
    </row>
    <row r="70" spans="2:8" ht="15" customHeight="1" x14ac:dyDescent="0.25">
      <c r="B70" s="101"/>
      <c r="C70" s="102"/>
      <c r="D70" s="103"/>
      <c r="E70" s="104"/>
      <c r="F70" s="104"/>
      <c r="G70" s="104"/>
      <c r="H70" s="104"/>
    </row>
    <row r="71" spans="2:8" ht="15" customHeight="1" x14ac:dyDescent="0.25">
      <c r="B71" s="29"/>
      <c r="C71" s="102"/>
      <c r="D71" s="108"/>
      <c r="E71" s="105"/>
      <c r="F71" s="105"/>
      <c r="G71" s="105"/>
      <c r="H71" s="105"/>
    </row>
    <row r="72" spans="2:8" ht="15" customHeight="1" x14ac:dyDescent="0.25">
      <c r="B72" s="106"/>
      <c r="C72" s="102"/>
      <c r="D72" s="107"/>
      <c r="E72" s="104"/>
      <c r="F72" s="104"/>
      <c r="G72" s="104"/>
      <c r="H72" s="104"/>
    </row>
    <row r="73" spans="2:8" ht="15" customHeight="1" x14ac:dyDescent="0.25">
      <c r="B73" s="101"/>
      <c r="C73" s="102"/>
      <c r="D73" s="103"/>
      <c r="E73" s="104"/>
      <c r="F73" s="104"/>
      <c r="G73" s="104"/>
      <c r="H73" s="104"/>
    </row>
    <row r="74" spans="2:8" ht="15" customHeight="1" x14ac:dyDescent="0.25">
      <c r="B74" s="101"/>
      <c r="C74" s="102"/>
      <c r="D74" s="103"/>
      <c r="E74" s="104"/>
      <c r="F74" s="104"/>
      <c r="G74" s="104"/>
      <c r="H74" s="104"/>
    </row>
    <row r="75" spans="2:8" ht="15" customHeight="1" x14ac:dyDescent="0.25">
      <c r="B75" s="29"/>
      <c r="C75" s="102"/>
      <c r="D75" s="108"/>
      <c r="E75" s="105"/>
      <c r="F75" s="105"/>
      <c r="G75" s="105"/>
      <c r="H75" s="105"/>
    </row>
    <row r="76" spans="2:8" ht="15" customHeight="1" x14ac:dyDescent="0.25">
      <c r="B76" s="106"/>
      <c r="C76" s="102"/>
      <c r="D76" s="107"/>
      <c r="E76" s="104"/>
      <c r="F76" s="104"/>
      <c r="G76" s="104"/>
      <c r="H76" s="104"/>
    </row>
    <row r="77" spans="2:8" ht="15" customHeight="1" x14ac:dyDescent="0.25">
      <c r="B77" s="101"/>
      <c r="C77" s="109"/>
      <c r="D77" s="103"/>
      <c r="E77" s="104"/>
      <c r="F77" s="104"/>
      <c r="G77" s="104"/>
      <c r="H77" s="104"/>
    </row>
    <row r="78" spans="2:8" ht="15" customHeight="1" x14ac:dyDescent="0.25">
      <c r="B78" s="101"/>
      <c r="C78" s="109"/>
      <c r="D78" s="103"/>
      <c r="E78" s="104"/>
      <c r="F78" s="104"/>
      <c r="G78" s="104"/>
      <c r="H78" s="104"/>
    </row>
    <row r="79" spans="2:8" ht="15" customHeight="1" x14ac:dyDescent="0.25">
      <c r="B79" s="101"/>
      <c r="C79" s="109"/>
      <c r="D79" s="103"/>
      <c r="E79" s="104"/>
      <c r="F79" s="104"/>
      <c r="G79" s="104"/>
      <c r="H79" s="104"/>
    </row>
    <row r="80" spans="2:8" ht="15" customHeight="1" x14ac:dyDescent="0.25">
      <c r="B80" s="29"/>
      <c r="C80" s="109"/>
      <c r="D80" s="108"/>
      <c r="E80" s="105"/>
      <c r="F80" s="105"/>
      <c r="G80" s="105"/>
      <c r="H80" s="105"/>
    </row>
    <row r="81" spans="2:8" ht="15" customHeight="1" x14ac:dyDescent="0.25">
      <c r="B81" s="106"/>
      <c r="C81" s="102"/>
      <c r="D81" s="107"/>
      <c r="E81" s="104"/>
      <c r="F81" s="104"/>
      <c r="G81" s="104"/>
      <c r="H81" s="104"/>
    </row>
    <row r="82" spans="2:8" ht="15" customHeight="1" x14ac:dyDescent="0.25">
      <c r="B82" s="101"/>
      <c r="C82" s="109"/>
      <c r="D82" s="103"/>
      <c r="E82" s="104"/>
      <c r="F82" s="104"/>
      <c r="G82" s="104"/>
      <c r="H82" s="104"/>
    </row>
    <row r="83" spans="2:8" ht="15" customHeight="1" x14ac:dyDescent="0.25">
      <c r="B83" s="101"/>
      <c r="C83" s="109"/>
      <c r="D83" s="103"/>
      <c r="E83" s="104"/>
      <c r="F83" s="104"/>
      <c r="G83" s="104"/>
      <c r="H83" s="104"/>
    </row>
    <row r="84" spans="2:8" ht="15" customHeight="1" x14ac:dyDescent="0.25">
      <c r="B84" s="101"/>
      <c r="C84" s="109"/>
      <c r="D84" s="103"/>
      <c r="E84" s="104"/>
      <c r="F84" s="104"/>
      <c r="G84" s="104"/>
      <c r="H84" s="104"/>
    </row>
    <row r="85" spans="2:8" ht="15" customHeight="1" x14ac:dyDescent="0.25">
      <c r="B85" s="29"/>
      <c r="C85" s="109"/>
      <c r="D85" s="108"/>
      <c r="E85" s="105"/>
      <c r="F85" s="105"/>
      <c r="G85" s="105"/>
      <c r="H85" s="105"/>
    </row>
    <row r="86" spans="2:8" x14ac:dyDescent="0.25">
      <c r="B86" s="106"/>
      <c r="C86" s="102"/>
      <c r="D86" s="107"/>
      <c r="E86" s="104"/>
      <c r="F86" s="104"/>
      <c r="G86" s="104"/>
      <c r="H86" s="104"/>
    </row>
    <row r="87" spans="2:8" x14ac:dyDescent="0.25">
      <c r="B87" s="101"/>
      <c r="C87" s="109"/>
      <c r="D87" s="103"/>
      <c r="E87" s="104"/>
      <c r="F87" s="104"/>
      <c r="G87" s="104"/>
      <c r="H87" s="104"/>
    </row>
    <row r="88" spans="2:8" x14ac:dyDescent="0.25">
      <c r="B88" s="101"/>
      <c r="C88" s="109"/>
      <c r="D88" s="103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29"/>
      <c r="C90" s="109"/>
      <c r="D90" s="108"/>
      <c r="E90" s="105"/>
      <c r="F90" s="105"/>
      <c r="G90" s="105"/>
      <c r="H90" s="105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29"/>
      <c r="C94" s="110"/>
      <c r="D94" s="108"/>
      <c r="E94" s="105"/>
      <c r="F94" s="105"/>
      <c r="G94" s="105"/>
      <c r="H94" s="105"/>
    </row>
    <row r="95" spans="2:8" s="80" customFormat="1" x14ac:dyDescent="0.25">
      <c r="B95" s="106"/>
      <c r="C95" s="102"/>
      <c r="D95" s="107"/>
      <c r="E95" s="104"/>
      <c r="F95" s="104"/>
      <c r="G95" s="104"/>
      <c r="H95" s="104"/>
    </row>
    <row r="96" spans="2:8" s="80" customFormat="1" x14ac:dyDescent="0.25">
      <c r="B96" s="101"/>
      <c r="C96" s="109"/>
      <c r="D96" s="103"/>
      <c r="E96" s="104"/>
      <c r="F96" s="104"/>
      <c r="G96" s="104"/>
      <c r="H96" s="104"/>
    </row>
    <row r="97" spans="2:8" s="80" customFormat="1" x14ac:dyDescent="0.25">
      <c r="B97" s="111"/>
      <c r="C97" s="112"/>
      <c r="D97" s="113"/>
      <c r="E97" s="114"/>
      <c r="F97" s="114"/>
      <c r="G97" s="114"/>
      <c r="H97" s="114"/>
    </row>
    <row r="98" spans="2:8" s="80" customFormat="1" x14ac:dyDescent="0.25">
      <c r="B98" s="106"/>
      <c r="C98" s="102"/>
      <c r="D98" s="107"/>
      <c r="E98" s="104"/>
      <c r="F98" s="104"/>
      <c r="G98" s="104"/>
      <c r="H98" s="104"/>
    </row>
    <row r="99" spans="2:8" s="80" customFormat="1" x14ac:dyDescent="0.25">
      <c r="B99" s="101"/>
      <c r="C99" s="109"/>
      <c r="D99" s="103"/>
      <c r="E99" s="104"/>
      <c r="F99" s="104"/>
      <c r="G99" s="104"/>
      <c r="H99" s="104"/>
    </row>
    <row r="100" spans="2:8" s="80" customFormat="1" x14ac:dyDescent="0.25">
      <c r="B100" s="101"/>
      <c r="C100" s="109"/>
      <c r="D100" s="103"/>
      <c r="E100" s="104"/>
      <c r="F100" s="104"/>
      <c r="G100" s="104"/>
      <c r="H100" s="104"/>
    </row>
    <row r="101" spans="2:8" s="80" customFormat="1" x14ac:dyDescent="0.25">
      <c r="B101" s="101"/>
      <c r="C101" s="109"/>
      <c r="D101" s="103"/>
      <c r="E101" s="104"/>
      <c r="F101" s="104"/>
      <c r="G101" s="104"/>
      <c r="H101" s="104"/>
    </row>
    <row r="102" spans="2:8" s="80" customFormat="1" x14ac:dyDescent="0.25">
      <c r="B102" s="29"/>
      <c r="C102" s="109"/>
      <c r="D102" s="108"/>
      <c r="E102" s="105"/>
      <c r="F102" s="105"/>
      <c r="G102" s="105"/>
      <c r="H102" s="105"/>
    </row>
    <row r="103" spans="2:8" s="80" customFormat="1" x14ac:dyDescent="0.25">
      <c r="B103" s="106"/>
      <c r="C103" s="102"/>
      <c r="D103" s="107"/>
      <c r="E103" s="104"/>
      <c r="F103" s="104"/>
      <c r="G103" s="104"/>
      <c r="H103" s="104"/>
    </row>
    <row r="104" spans="2:8" s="80" customFormat="1" x14ac:dyDescent="0.25">
      <c r="B104" s="101"/>
      <c r="C104" s="109"/>
      <c r="D104" s="103"/>
      <c r="E104" s="104"/>
      <c r="F104" s="104"/>
      <c r="G104" s="104"/>
      <c r="H104" s="104"/>
    </row>
    <row r="105" spans="2:8" s="80" customFormat="1" x14ac:dyDescent="0.25">
      <c r="B105" s="29"/>
      <c r="C105" s="109"/>
      <c r="D105" s="108"/>
      <c r="E105" s="105"/>
      <c r="F105" s="105"/>
      <c r="G105" s="105"/>
      <c r="H105" s="105"/>
    </row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pans="2:8" s="80" customFormat="1" x14ac:dyDescent="0.25"/>
    <row r="146" spans="2:8" s="80" customFormat="1" x14ac:dyDescent="0.25"/>
    <row r="147" spans="2:8" s="80" customFormat="1" x14ac:dyDescent="0.25"/>
    <row r="148" spans="2:8" s="80" customFormat="1" x14ac:dyDescent="0.25"/>
    <row r="149" spans="2:8" s="80" customFormat="1" x14ac:dyDescent="0.25"/>
    <row r="150" spans="2:8" s="80" customFormat="1" x14ac:dyDescent="0.25"/>
    <row r="151" spans="2:8" s="80" customFormat="1" x14ac:dyDescent="0.25"/>
    <row r="152" spans="2:8" s="80" customFormat="1" x14ac:dyDescent="0.25"/>
    <row r="153" spans="2:8" s="80" customFormat="1" x14ac:dyDescent="0.25"/>
    <row r="154" spans="2:8" s="80" customFormat="1" x14ac:dyDescent="0.25"/>
    <row r="155" spans="2:8" s="80" customFormat="1" x14ac:dyDescent="0.25"/>
    <row r="156" spans="2:8" s="80" customFormat="1" x14ac:dyDescent="0.25"/>
    <row r="157" spans="2:8" x14ac:dyDescent="0.25">
      <c r="B157" s="80"/>
      <c r="C157" s="80"/>
      <c r="D157" s="80"/>
      <c r="E157" s="80"/>
      <c r="F157" s="80"/>
      <c r="G157" s="80"/>
      <c r="H157" s="80"/>
    </row>
    <row r="158" spans="2:8" x14ac:dyDescent="0.25">
      <c r="B158" s="80"/>
      <c r="C158" s="80"/>
      <c r="D158" s="80"/>
      <c r="E158" s="80"/>
      <c r="F158" s="80"/>
      <c r="G158" s="80"/>
      <c r="H158" s="80"/>
    </row>
    <row r="159" spans="2:8" x14ac:dyDescent="0.25">
      <c r="B159" s="80"/>
      <c r="C159" s="80"/>
      <c r="D159" s="80"/>
      <c r="E159" s="80"/>
      <c r="F159" s="80"/>
      <c r="G159" s="80"/>
      <c r="H159" s="80"/>
    </row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5"/>
  <sheetViews>
    <sheetView topLeftCell="A31" zoomScaleSheetLayoutView="100" workbookViewId="0">
      <selection activeCell="B49" sqref="B49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2:8" s="80" customFormat="1" x14ac:dyDescent="0.25"/>
    <row r="7" spans="2:8" ht="39.75" customHeight="1" x14ac:dyDescent="0.25">
      <c r="B7" s="207" t="s">
        <v>297</v>
      </c>
      <c r="C7" s="208"/>
      <c r="D7" s="208"/>
      <c r="E7" s="208"/>
      <c r="F7" s="208"/>
      <c r="G7" s="208"/>
      <c r="H7" s="209"/>
    </row>
    <row r="8" spans="2:8" ht="19.5" customHeight="1" x14ac:dyDescent="0.25"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</row>
    <row r="9" spans="2:8" ht="31.5" customHeight="1" x14ac:dyDescent="0.25">
      <c r="B9" s="211"/>
      <c r="C9" s="211"/>
      <c r="D9" s="211"/>
      <c r="E9" s="211"/>
      <c r="F9" s="145" t="s">
        <v>10</v>
      </c>
      <c r="G9" s="145" t="s">
        <v>9</v>
      </c>
      <c r="H9" s="145" t="s">
        <v>8</v>
      </c>
    </row>
    <row r="10" spans="2:8" s="80" customFormat="1" ht="15" customHeight="1" x14ac:dyDescent="0.25">
      <c r="B10" s="144">
        <v>42339</v>
      </c>
      <c r="C10" s="138"/>
      <c r="D10" s="146"/>
      <c r="E10" s="140"/>
      <c r="F10" s="129"/>
      <c r="G10" s="129"/>
      <c r="H10" s="129"/>
    </row>
    <row r="11" spans="2:8" s="80" customFormat="1" ht="15" customHeight="1" x14ac:dyDescent="0.25">
      <c r="B11" s="133" t="s">
        <v>283</v>
      </c>
      <c r="C11" s="142" t="s">
        <v>53</v>
      </c>
      <c r="D11" s="122">
        <f t="shared" ref="D11:D12" si="0">E11/F11</f>
        <v>38</v>
      </c>
      <c r="E11" s="123">
        <v>570</v>
      </c>
      <c r="F11" s="125">
        <v>15</v>
      </c>
      <c r="G11" s="125">
        <v>15</v>
      </c>
      <c r="H11" s="125">
        <v>15</v>
      </c>
    </row>
    <row r="12" spans="2:8" s="80" customFormat="1" ht="15" customHeight="1" x14ac:dyDescent="0.25">
      <c r="B12" s="133" t="s">
        <v>56</v>
      </c>
      <c r="C12" s="142" t="s">
        <v>22</v>
      </c>
      <c r="D12" s="122">
        <f t="shared" si="0"/>
        <v>569.67255216693422</v>
      </c>
      <c r="E12" s="123">
        <v>29575.5</v>
      </c>
      <c r="F12" s="125">
        <v>51.916666666666664</v>
      </c>
      <c r="G12" s="125">
        <v>51</v>
      </c>
      <c r="H12" s="125">
        <v>52.5</v>
      </c>
    </row>
    <row r="13" spans="2:8" s="80" customFormat="1" ht="15" customHeight="1" x14ac:dyDescent="0.25">
      <c r="B13" s="149" t="s">
        <v>12</v>
      </c>
      <c r="C13" s="138"/>
      <c r="D13" s="146">
        <f>SUM(D11:D12)</f>
        <v>607.67255216693422</v>
      </c>
      <c r="E13" s="140">
        <f>SUM(E11:E12)</f>
        <v>30145.5</v>
      </c>
      <c r="F13" s="129">
        <v>49.973684210526315</v>
      </c>
      <c r="G13" s="129">
        <v>15</v>
      </c>
      <c r="H13" s="129">
        <v>52.5</v>
      </c>
    </row>
    <row r="14" spans="2:8" s="80" customFormat="1" ht="15" customHeight="1" x14ac:dyDescent="0.25">
      <c r="B14" s="144">
        <v>42309</v>
      </c>
      <c r="C14" s="138"/>
      <c r="D14" s="146"/>
      <c r="E14" s="140"/>
      <c r="F14" s="129"/>
      <c r="G14" s="129"/>
      <c r="H14" s="129"/>
    </row>
    <row r="15" spans="2:8" s="80" customFormat="1" ht="15" customHeight="1" x14ac:dyDescent="0.25">
      <c r="B15" s="133" t="s">
        <v>295</v>
      </c>
      <c r="C15" s="142" t="s">
        <v>296</v>
      </c>
      <c r="D15" s="122">
        <f t="shared" ref="D15" si="1">E15/F15</f>
        <v>19418.322645978456</v>
      </c>
      <c r="E15" s="123">
        <v>17622.234602</v>
      </c>
      <c r="F15" s="125">
        <v>0.90750549999999996</v>
      </c>
      <c r="G15" s="125">
        <v>0.90739599999999998</v>
      </c>
      <c r="H15" s="125">
        <v>0.90761499999999995</v>
      </c>
    </row>
    <row r="16" spans="2:8" s="80" customFormat="1" ht="15" customHeight="1" x14ac:dyDescent="0.25">
      <c r="B16" s="149" t="s">
        <v>12</v>
      </c>
      <c r="C16" s="138"/>
      <c r="D16" s="146">
        <f>SUM(D15)</f>
        <v>19418.322645978456</v>
      </c>
      <c r="E16" s="140">
        <f>SUM(E15)</f>
        <v>17622.234602</v>
      </c>
      <c r="F16" s="129">
        <v>0.90750549999999996</v>
      </c>
      <c r="G16" s="129">
        <v>0.90739599999999998</v>
      </c>
      <c r="H16" s="129">
        <v>0.90761499999999995</v>
      </c>
    </row>
    <row r="17" spans="2:8" s="80" customFormat="1" ht="15" customHeight="1" x14ac:dyDescent="0.25">
      <c r="B17" s="144">
        <v>42278</v>
      </c>
      <c r="C17" s="138"/>
      <c r="D17" s="146"/>
      <c r="E17" s="140"/>
      <c r="F17" s="129"/>
      <c r="G17" s="129"/>
      <c r="H17" s="129"/>
    </row>
    <row r="18" spans="2:8" s="80" customFormat="1" ht="15" customHeight="1" x14ac:dyDescent="0.25">
      <c r="B18" s="133" t="s">
        <v>74</v>
      </c>
      <c r="C18" s="142" t="s">
        <v>22</v>
      </c>
      <c r="D18" s="122">
        <f>E18/F18</f>
        <v>10</v>
      </c>
      <c r="E18" s="123">
        <v>156.4</v>
      </c>
      <c r="F18" s="125">
        <v>15.64</v>
      </c>
      <c r="G18" s="125">
        <v>15.64</v>
      </c>
      <c r="H18" s="125">
        <v>15.64</v>
      </c>
    </row>
    <row r="19" spans="2:8" s="80" customFormat="1" ht="15" customHeight="1" x14ac:dyDescent="0.25">
      <c r="B19" s="133" t="s">
        <v>51</v>
      </c>
      <c r="C19" s="142" t="s">
        <v>22</v>
      </c>
      <c r="D19" s="122">
        <f t="shared" ref="D19:D22" si="2">E19/F19</f>
        <v>100</v>
      </c>
      <c r="E19" s="123">
        <v>5070</v>
      </c>
      <c r="F19" s="125">
        <v>50.7</v>
      </c>
      <c r="G19" s="125">
        <v>50.7</v>
      </c>
      <c r="H19" s="125">
        <v>50.7</v>
      </c>
    </row>
    <row r="20" spans="2:8" s="80" customFormat="1" ht="15" customHeight="1" x14ac:dyDescent="0.25">
      <c r="B20" s="133" t="s">
        <v>100</v>
      </c>
      <c r="C20" s="142" t="s">
        <v>22</v>
      </c>
      <c r="D20" s="122">
        <f t="shared" si="2"/>
        <v>20</v>
      </c>
      <c r="E20" s="123">
        <v>140</v>
      </c>
      <c r="F20" s="125">
        <v>7</v>
      </c>
      <c r="G20" s="125">
        <v>7</v>
      </c>
      <c r="H20" s="125">
        <v>7</v>
      </c>
    </row>
    <row r="21" spans="2:8" s="80" customFormat="1" ht="15" customHeight="1" x14ac:dyDescent="0.25">
      <c r="B21" s="133" t="s">
        <v>280</v>
      </c>
      <c r="C21" s="142" t="s">
        <v>53</v>
      </c>
      <c r="D21" s="122">
        <f t="shared" si="2"/>
        <v>20</v>
      </c>
      <c r="E21" s="123">
        <v>500</v>
      </c>
      <c r="F21" s="125">
        <v>25</v>
      </c>
      <c r="G21" s="125">
        <v>25</v>
      </c>
      <c r="H21" s="125">
        <v>25</v>
      </c>
    </row>
    <row r="22" spans="2:8" s="80" customFormat="1" ht="15" customHeight="1" x14ac:dyDescent="0.25">
      <c r="B22" s="133" t="s">
        <v>295</v>
      </c>
      <c r="C22" s="142" t="s">
        <v>296</v>
      </c>
      <c r="D22" s="122">
        <f t="shared" si="2"/>
        <v>71268.544306776923</v>
      </c>
      <c r="E22" s="123">
        <v>64644.596359000003</v>
      </c>
      <c r="F22" s="125">
        <v>0.90705650000000004</v>
      </c>
      <c r="G22" s="125">
        <v>0.90600599999999998</v>
      </c>
      <c r="H22" s="125">
        <v>0.908107</v>
      </c>
    </row>
    <row r="23" spans="2:8" s="80" customFormat="1" ht="15" customHeight="1" x14ac:dyDescent="0.25">
      <c r="B23" s="149" t="s">
        <v>12</v>
      </c>
      <c r="C23" s="138"/>
      <c r="D23" s="146">
        <f>SUM(D18:D22)</f>
        <v>71418.544306776923</v>
      </c>
      <c r="E23" s="140">
        <f>SUM(E18:E22)</f>
        <v>70510.996358999997</v>
      </c>
      <c r="F23" s="129">
        <v>12.746028250000002</v>
      </c>
      <c r="G23" s="129">
        <v>0.90600599999999998</v>
      </c>
      <c r="H23" s="129">
        <v>50.7</v>
      </c>
    </row>
    <row r="24" spans="2:8" s="80" customFormat="1" ht="15" customHeight="1" x14ac:dyDescent="0.25">
      <c r="B24" s="144">
        <v>42248</v>
      </c>
      <c r="C24" s="138"/>
      <c r="D24" s="146"/>
      <c r="E24" s="140"/>
      <c r="F24" s="129"/>
      <c r="G24" s="129"/>
      <c r="H24" s="129"/>
    </row>
    <row r="25" spans="2:8" s="80" customFormat="1" ht="15" customHeight="1" x14ac:dyDescent="0.25">
      <c r="B25" s="133" t="s">
        <v>284</v>
      </c>
      <c r="C25" s="142" t="s">
        <v>53</v>
      </c>
      <c r="D25" s="122">
        <f t="shared" ref="D25:D29" si="3">E25/F25</f>
        <v>200</v>
      </c>
      <c r="E25" s="123">
        <v>450</v>
      </c>
      <c r="F25" s="125">
        <v>2.25</v>
      </c>
      <c r="G25" s="125">
        <v>2.25</v>
      </c>
      <c r="H25" s="125">
        <v>2.25</v>
      </c>
    </row>
    <row r="26" spans="2:8" s="80" customFormat="1" ht="15" customHeight="1" x14ac:dyDescent="0.25">
      <c r="B26" s="133" t="s">
        <v>283</v>
      </c>
      <c r="C26" s="142" t="s">
        <v>53</v>
      </c>
      <c r="D26" s="122">
        <f t="shared" si="3"/>
        <v>250</v>
      </c>
      <c r="E26" s="123">
        <v>3500</v>
      </c>
      <c r="F26" s="125">
        <v>14</v>
      </c>
      <c r="G26" s="125">
        <v>14</v>
      </c>
      <c r="H26" s="125">
        <v>14</v>
      </c>
    </row>
    <row r="27" spans="2:8" s="80" customFormat="1" ht="15" customHeight="1" x14ac:dyDescent="0.25">
      <c r="B27" s="133" t="s">
        <v>295</v>
      </c>
      <c r="C27" s="142" t="s">
        <v>296</v>
      </c>
      <c r="D27" s="122">
        <f t="shared" si="3"/>
        <v>37007.000000000007</v>
      </c>
      <c r="E27" s="123">
        <v>33619.268199000006</v>
      </c>
      <c r="F27" s="125">
        <v>0.90845699999999996</v>
      </c>
      <c r="G27" s="125">
        <v>0.90845699999999996</v>
      </c>
      <c r="H27" s="125">
        <v>0.90845699999999996</v>
      </c>
    </row>
    <row r="28" spans="2:8" s="80" customFormat="1" ht="32.25" customHeight="1" x14ac:dyDescent="0.25">
      <c r="B28" s="151" t="s">
        <v>299</v>
      </c>
      <c r="C28" s="142" t="s">
        <v>22</v>
      </c>
      <c r="D28" s="154">
        <f t="shared" si="3"/>
        <v>19</v>
      </c>
      <c r="E28" s="152">
        <v>103153.66</v>
      </c>
      <c r="F28" s="153">
        <v>5429.14</v>
      </c>
      <c r="G28" s="153">
        <v>5429.14</v>
      </c>
      <c r="H28" s="153">
        <v>5429.14</v>
      </c>
    </row>
    <row r="29" spans="2:8" s="80" customFormat="1" ht="15" customHeight="1" x14ac:dyDescent="0.25">
      <c r="B29" s="151" t="s">
        <v>56</v>
      </c>
      <c r="C29" s="142" t="s">
        <v>22</v>
      </c>
      <c r="D29" s="122">
        <f t="shared" si="3"/>
        <v>500</v>
      </c>
      <c r="E29" s="123">
        <v>26000</v>
      </c>
      <c r="F29" s="125">
        <v>52</v>
      </c>
      <c r="G29" s="125">
        <v>52</v>
      </c>
      <c r="H29" s="125">
        <v>52</v>
      </c>
    </row>
    <row r="30" spans="2:8" s="80" customFormat="1" ht="15" customHeight="1" x14ac:dyDescent="0.25">
      <c r="B30" s="149" t="s">
        <v>12</v>
      </c>
      <c r="C30" s="138"/>
      <c r="D30" s="146">
        <f>SUM(D25:D29)</f>
        <v>37976.000000000007</v>
      </c>
      <c r="E30" s="146">
        <f>SUM(E25:E29)</f>
        <v>166722.92819900002</v>
      </c>
      <c r="F30" s="129">
        <v>614.23504122222221</v>
      </c>
      <c r="G30" s="129">
        <v>0.90845699999999996</v>
      </c>
      <c r="H30" s="129">
        <v>5429.14</v>
      </c>
    </row>
    <row r="31" spans="2:8" s="80" customFormat="1" ht="15" customHeight="1" x14ac:dyDescent="0.25">
      <c r="B31" s="144">
        <v>42217</v>
      </c>
      <c r="C31" s="138"/>
      <c r="D31" s="146"/>
      <c r="E31" s="140"/>
      <c r="F31" s="129"/>
      <c r="G31" s="129"/>
      <c r="H31" s="129"/>
    </row>
    <row r="32" spans="2:8" s="80" customFormat="1" ht="15" customHeight="1" x14ac:dyDescent="0.25">
      <c r="B32" s="133" t="s">
        <v>295</v>
      </c>
      <c r="C32" s="142" t="s">
        <v>296</v>
      </c>
      <c r="D32" s="122">
        <f t="shared" ref="D32" si="4">E32/F32</f>
        <v>115095.12275671176</v>
      </c>
      <c r="E32" s="123">
        <v>104702.004398</v>
      </c>
      <c r="F32" s="125">
        <v>0.90969975000000003</v>
      </c>
      <c r="G32" s="125">
        <v>0.90934800000000005</v>
      </c>
      <c r="H32" s="125">
        <v>0.90998199999999996</v>
      </c>
    </row>
    <row r="33" spans="2:8" s="80" customFormat="1" ht="15" customHeight="1" x14ac:dyDescent="0.25">
      <c r="B33" s="149" t="s">
        <v>12</v>
      </c>
      <c r="C33" s="138"/>
      <c r="D33" s="146">
        <f>SUM(D32)</f>
        <v>115095.12275671176</v>
      </c>
      <c r="E33" s="140">
        <f>SUM(E32)</f>
        <v>104702.004398</v>
      </c>
      <c r="F33" s="129">
        <v>0.90969975000000003</v>
      </c>
      <c r="G33" s="129">
        <v>0.90934800000000005</v>
      </c>
      <c r="H33" s="129">
        <v>0.90998199999999996</v>
      </c>
    </row>
    <row r="34" spans="2:8" s="80" customFormat="1" ht="15" customHeight="1" x14ac:dyDescent="0.25">
      <c r="B34" s="144">
        <v>42186</v>
      </c>
      <c r="C34" s="138"/>
      <c r="D34" s="146"/>
      <c r="E34" s="140"/>
      <c r="F34" s="129"/>
      <c r="G34" s="129"/>
      <c r="H34" s="129"/>
    </row>
    <row r="35" spans="2:8" s="80" customFormat="1" ht="15" customHeight="1" x14ac:dyDescent="0.25">
      <c r="B35" s="133" t="s">
        <v>284</v>
      </c>
      <c r="C35" s="142" t="s">
        <v>53</v>
      </c>
      <c r="D35" s="122">
        <f t="shared" ref="D35:D37" si="5">E35/F35</f>
        <v>2250</v>
      </c>
      <c r="E35" s="123">
        <v>5625</v>
      </c>
      <c r="F35" s="125">
        <v>2.5</v>
      </c>
      <c r="G35" s="125">
        <v>2.5</v>
      </c>
      <c r="H35" s="125">
        <v>2.5</v>
      </c>
    </row>
    <row r="36" spans="2:8" s="80" customFormat="1" ht="15" customHeight="1" x14ac:dyDescent="0.25">
      <c r="B36" s="133" t="s">
        <v>60</v>
      </c>
      <c r="C36" s="142" t="s">
        <v>53</v>
      </c>
      <c r="D36" s="122">
        <f t="shared" si="5"/>
        <v>225</v>
      </c>
      <c r="E36" s="123">
        <v>3037.5</v>
      </c>
      <c r="F36" s="125">
        <v>13.5</v>
      </c>
      <c r="G36" s="125">
        <v>13.5</v>
      </c>
      <c r="H36" s="125">
        <v>13.5</v>
      </c>
    </row>
    <row r="37" spans="2:8" s="80" customFormat="1" ht="15" customHeight="1" x14ac:dyDescent="0.25">
      <c r="B37" s="133" t="s">
        <v>295</v>
      </c>
      <c r="C37" s="142" t="s">
        <v>296</v>
      </c>
      <c r="D37" s="122">
        <f t="shared" si="5"/>
        <v>21726.000000000004</v>
      </c>
      <c r="E37" s="123">
        <v>19761.665436000003</v>
      </c>
      <c r="F37" s="125">
        <v>0.90958600000000001</v>
      </c>
      <c r="G37" s="125">
        <v>0.90958600000000001</v>
      </c>
      <c r="H37" s="125">
        <v>0.90958600000000001</v>
      </c>
    </row>
    <row r="38" spans="2:8" s="80" customFormat="1" ht="15" customHeight="1" x14ac:dyDescent="0.25">
      <c r="B38" s="149" t="s">
        <v>12</v>
      </c>
      <c r="C38" s="138"/>
      <c r="D38" s="146">
        <f>SUM(D35:D37)</f>
        <v>24201.000000000004</v>
      </c>
      <c r="E38" s="140">
        <f>SUM(E35:E37)</f>
        <v>28424.165436000003</v>
      </c>
      <c r="F38" s="129">
        <v>8.7819171999999988</v>
      </c>
      <c r="G38" s="129">
        <v>0.90958600000000001</v>
      </c>
      <c r="H38" s="129">
        <v>13.5</v>
      </c>
    </row>
    <row r="39" spans="2:8" s="80" customFormat="1" ht="15" customHeight="1" x14ac:dyDescent="0.25">
      <c r="B39" s="144">
        <v>42156</v>
      </c>
      <c r="C39" s="138"/>
      <c r="D39" s="146"/>
      <c r="E39" s="140"/>
      <c r="F39" s="129"/>
      <c r="G39" s="129"/>
      <c r="H39" s="129"/>
    </row>
    <row r="40" spans="2:8" s="80" customFormat="1" ht="15" customHeight="1" x14ac:dyDescent="0.25">
      <c r="B40" s="133" t="s">
        <v>295</v>
      </c>
      <c r="C40" s="142" t="s">
        <v>296</v>
      </c>
      <c r="D40" s="122">
        <f>E40/F40</f>
        <v>32997</v>
      </c>
      <c r="E40" s="123">
        <v>30001.070381999998</v>
      </c>
      <c r="F40" s="125">
        <v>0.90920599999999996</v>
      </c>
      <c r="G40" s="125">
        <v>0.90920599999999996</v>
      </c>
      <c r="H40" s="125">
        <v>0.90920599999999996</v>
      </c>
    </row>
    <row r="41" spans="2:8" s="80" customFormat="1" ht="15" customHeight="1" x14ac:dyDescent="0.25">
      <c r="B41" s="149" t="s">
        <v>12</v>
      </c>
      <c r="C41" s="138"/>
      <c r="D41" s="146">
        <f>SUM(D40)</f>
        <v>32997</v>
      </c>
      <c r="E41" s="140">
        <f>SUM(E40)</f>
        <v>30001.070381999998</v>
      </c>
      <c r="F41" s="129">
        <v>0.90920599999999996</v>
      </c>
      <c r="G41" s="129">
        <v>0.90920599999999996</v>
      </c>
      <c r="H41" s="129">
        <v>0.90920599999999996</v>
      </c>
    </row>
    <row r="42" spans="2:8" s="80" customFormat="1" ht="15" customHeight="1" x14ac:dyDescent="0.25">
      <c r="B42" s="144">
        <v>42125</v>
      </c>
      <c r="C42" s="138"/>
      <c r="D42" s="146"/>
      <c r="E42" s="140"/>
      <c r="F42" s="129"/>
      <c r="G42" s="129"/>
      <c r="H42" s="129"/>
    </row>
    <row r="43" spans="2:8" s="80" customFormat="1" ht="15" customHeight="1" x14ac:dyDescent="0.25">
      <c r="B43" s="133" t="s">
        <v>284</v>
      </c>
      <c r="C43" s="142" t="s">
        <v>53</v>
      </c>
      <c r="D43" s="122">
        <f>E43/F43</f>
        <v>6646</v>
      </c>
      <c r="E43" s="123">
        <v>16615</v>
      </c>
      <c r="F43" s="125">
        <v>2.5</v>
      </c>
      <c r="G43" s="125">
        <v>2.5</v>
      </c>
      <c r="H43" s="125">
        <v>2.5</v>
      </c>
    </row>
    <row r="44" spans="2:8" s="80" customFormat="1" ht="15" customHeight="1" x14ac:dyDescent="0.25">
      <c r="B44" s="133" t="s">
        <v>60</v>
      </c>
      <c r="C44" s="142" t="s">
        <v>53</v>
      </c>
      <c r="D44" s="122">
        <f>E44/F44</f>
        <v>1931</v>
      </c>
      <c r="E44" s="123">
        <v>26068.5</v>
      </c>
      <c r="F44" s="125">
        <v>13.5</v>
      </c>
      <c r="G44" s="125">
        <v>13.5</v>
      </c>
      <c r="H44" s="125">
        <v>13.5</v>
      </c>
    </row>
    <row r="45" spans="2:8" s="80" customFormat="1" ht="15" customHeight="1" x14ac:dyDescent="0.25">
      <c r="B45" s="133" t="s">
        <v>298</v>
      </c>
      <c r="C45" s="142" t="s">
        <v>77</v>
      </c>
      <c r="D45" s="122">
        <f>E45/F45</f>
        <v>2195</v>
      </c>
      <c r="E45" s="123">
        <v>3292.5</v>
      </c>
      <c r="F45" s="125">
        <v>1.5</v>
      </c>
      <c r="G45" s="125">
        <v>1.5</v>
      </c>
      <c r="H45" s="125">
        <v>1.5</v>
      </c>
    </row>
    <row r="46" spans="2:8" s="80" customFormat="1" ht="15" customHeight="1" x14ac:dyDescent="0.25">
      <c r="B46" s="133" t="s">
        <v>298</v>
      </c>
      <c r="C46" s="142" t="s">
        <v>53</v>
      </c>
      <c r="D46" s="122">
        <f>E46/F46</f>
        <v>1118</v>
      </c>
      <c r="E46" s="123">
        <v>1677</v>
      </c>
      <c r="F46" s="125">
        <v>1.5</v>
      </c>
      <c r="G46" s="125">
        <v>1.5</v>
      </c>
      <c r="H46" s="125">
        <v>1.5</v>
      </c>
    </row>
    <row r="47" spans="2:8" s="80" customFormat="1" ht="15" customHeight="1" x14ac:dyDescent="0.25">
      <c r="B47" s="149" t="s">
        <v>12</v>
      </c>
      <c r="C47" s="138"/>
      <c r="D47" s="146">
        <f>SUM(D43:D46)</f>
        <v>11890</v>
      </c>
      <c r="E47" s="140">
        <v>47653</v>
      </c>
      <c r="F47" s="129">
        <v>4.7222222222222223</v>
      </c>
      <c r="G47" s="129">
        <v>1.5</v>
      </c>
      <c r="H47" s="129">
        <v>13.5</v>
      </c>
    </row>
    <row r="48" spans="2:8" s="80" customFormat="1" ht="15" customHeight="1" x14ac:dyDescent="0.25">
      <c r="B48" s="144">
        <v>42095</v>
      </c>
      <c r="C48" s="138"/>
      <c r="D48" s="146"/>
      <c r="E48" s="140"/>
      <c r="F48" s="129"/>
      <c r="G48" s="129"/>
      <c r="H48" s="129"/>
    </row>
    <row r="49" spans="2:8" s="80" customFormat="1" ht="15" customHeight="1" x14ac:dyDescent="0.25">
      <c r="B49" s="150" t="s">
        <v>291</v>
      </c>
      <c r="C49" s="142" t="s">
        <v>53</v>
      </c>
      <c r="D49" s="122">
        <f>E49/F49</f>
        <v>206</v>
      </c>
      <c r="E49" s="123">
        <v>4120</v>
      </c>
      <c r="F49" s="125">
        <v>20</v>
      </c>
      <c r="G49" s="125">
        <v>20</v>
      </c>
      <c r="H49" s="125">
        <v>20</v>
      </c>
    </row>
    <row r="50" spans="2:8" s="80" customFormat="1" ht="15" customHeight="1" x14ac:dyDescent="0.25">
      <c r="B50" s="149" t="s">
        <v>12</v>
      </c>
      <c r="C50" s="138"/>
      <c r="D50" s="146">
        <f>SUM(D49)</f>
        <v>206</v>
      </c>
      <c r="E50" s="148">
        <f t="shared" ref="E50:H50" si="6">SUM(E49)</f>
        <v>4120</v>
      </c>
      <c r="F50" s="129">
        <f t="shared" si="6"/>
        <v>20</v>
      </c>
      <c r="G50" s="129">
        <f t="shared" si="6"/>
        <v>20</v>
      </c>
      <c r="H50" s="129">
        <f t="shared" si="6"/>
        <v>20</v>
      </c>
    </row>
    <row r="51" spans="2:8" s="80" customFormat="1" ht="15" customHeight="1" x14ac:dyDescent="0.25">
      <c r="B51" s="144">
        <v>42064</v>
      </c>
      <c r="C51" s="138"/>
      <c r="D51" s="146"/>
      <c r="E51" s="140"/>
      <c r="F51" s="129"/>
      <c r="G51" s="129"/>
      <c r="H51" s="129"/>
    </row>
    <row r="52" spans="2:8" s="80" customFormat="1" ht="15" customHeight="1" x14ac:dyDescent="0.25">
      <c r="B52" s="133" t="s">
        <v>284</v>
      </c>
      <c r="C52" s="142" t="s">
        <v>53</v>
      </c>
      <c r="D52" s="122">
        <f>E52/F52</f>
        <v>762</v>
      </c>
      <c r="E52" s="123">
        <v>1905</v>
      </c>
      <c r="F52" s="125">
        <v>2.5</v>
      </c>
      <c r="G52" s="125">
        <v>2.5</v>
      </c>
      <c r="H52" s="125">
        <v>2.5</v>
      </c>
    </row>
    <row r="53" spans="2:8" s="80" customFormat="1" ht="15" customHeight="1" x14ac:dyDescent="0.25">
      <c r="B53" s="133" t="s">
        <v>60</v>
      </c>
      <c r="C53" s="142" t="s">
        <v>53</v>
      </c>
      <c r="D53" s="122">
        <f>E53/F53</f>
        <v>20</v>
      </c>
      <c r="E53" s="123">
        <v>270</v>
      </c>
      <c r="F53" s="125">
        <v>13.5</v>
      </c>
      <c r="G53" s="125">
        <v>13.5</v>
      </c>
      <c r="H53" s="125">
        <v>13.5</v>
      </c>
    </row>
    <row r="54" spans="2:8" s="80" customFormat="1" ht="15" customHeight="1" x14ac:dyDescent="0.25">
      <c r="B54" s="149" t="s">
        <v>12</v>
      </c>
      <c r="C54" s="142"/>
      <c r="D54" s="146">
        <f>SUM(D52:D53)</f>
        <v>782</v>
      </c>
      <c r="E54" s="148">
        <f>SUM(E52:E53)</f>
        <v>2175</v>
      </c>
      <c r="F54" s="129">
        <v>8</v>
      </c>
      <c r="G54" s="129">
        <v>2.5</v>
      </c>
      <c r="H54" s="129">
        <v>13.5</v>
      </c>
    </row>
    <row r="55" spans="2:8" s="80" customFormat="1" ht="15" customHeight="1" x14ac:dyDescent="0.25">
      <c r="B55" s="144">
        <v>42036</v>
      </c>
      <c r="C55" s="138"/>
      <c r="D55" s="146"/>
      <c r="E55" s="140"/>
      <c r="F55" s="129"/>
      <c r="G55" s="129"/>
      <c r="H55" s="129"/>
    </row>
    <row r="56" spans="2:8" s="80" customFormat="1" ht="15" customHeight="1" x14ac:dyDescent="0.25">
      <c r="B56" s="133" t="s">
        <v>283</v>
      </c>
      <c r="C56" s="147" t="s">
        <v>53</v>
      </c>
      <c r="D56" s="122">
        <f>E56/F56</f>
        <v>400</v>
      </c>
      <c r="E56" s="123">
        <v>6000</v>
      </c>
      <c r="F56" s="125">
        <v>15</v>
      </c>
      <c r="G56" s="125">
        <v>15</v>
      </c>
      <c r="H56" s="125">
        <v>15</v>
      </c>
    </row>
    <row r="57" spans="2:8" s="80" customFormat="1" ht="15" customHeight="1" x14ac:dyDescent="0.25">
      <c r="B57" s="136" t="s">
        <v>12</v>
      </c>
      <c r="C57" s="138"/>
      <c r="D57" s="146">
        <f>SUM(D56)</f>
        <v>400</v>
      </c>
      <c r="E57" s="148">
        <f t="shared" ref="E57" si="7">SUM(E56)</f>
        <v>6000</v>
      </c>
      <c r="F57" s="129">
        <v>15</v>
      </c>
      <c r="G57" s="129">
        <v>15</v>
      </c>
      <c r="H57" s="129">
        <v>15</v>
      </c>
    </row>
    <row r="58" spans="2:8" s="80" customFormat="1" ht="15" customHeight="1" x14ac:dyDescent="0.25">
      <c r="B58" s="130">
        <v>42005</v>
      </c>
      <c r="C58" s="138"/>
      <c r="D58" s="128"/>
      <c r="E58" s="140"/>
      <c r="F58" s="129"/>
      <c r="G58" s="129"/>
      <c r="H58" s="129"/>
    </row>
    <row r="59" spans="2:8" s="80" customFormat="1" ht="15" customHeight="1" x14ac:dyDescent="0.25">
      <c r="B59" s="133" t="s">
        <v>284</v>
      </c>
      <c r="C59" s="142" t="s">
        <v>53</v>
      </c>
      <c r="D59" s="122">
        <f>E59/F59</f>
        <v>21135</v>
      </c>
      <c r="E59" s="123">
        <v>52837.5</v>
      </c>
      <c r="F59" s="125">
        <v>2.5</v>
      </c>
      <c r="G59" s="125">
        <v>2.5</v>
      </c>
      <c r="H59" s="125">
        <v>2.5</v>
      </c>
    </row>
    <row r="60" spans="2:8" s="80" customFormat="1" ht="15" customHeight="1" x14ac:dyDescent="0.25">
      <c r="B60" s="133" t="s">
        <v>280</v>
      </c>
      <c r="C60" s="142" t="s">
        <v>53</v>
      </c>
      <c r="D60" s="122">
        <f t="shared" ref="D60:D61" si="8">E60/F60</f>
        <v>175</v>
      </c>
      <c r="E60" s="123">
        <v>4375</v>
      </c>
      <c r="F60" s="125">
        <v>25</v>
      </c>
      <c r="G60" s="125">
        <v>25</v>
      </c>
      <c r="H60" s="125">
        <v>25</v>
      </c>
    </row>
    <row r="61" spans="2:8" s="80" customFormat="1" ht="15" customHeight="1" x14ac:dyDescent="0.25">
      <c r="B61" s="133" t="s">
        <v>60</v>
      </c>
      <c r="C61" s="142" t="s">
        <v>53</v>
      </c>
      <c r="D61" s="122">
        <f t="shared" si="8"/>
        <v>280</v>
      </c>
      <c r="E61" s="123">
        <v>3780</v>
      </c>
      <c r="F61" s="125">
        <v>13.5</v>
      </c>
      <c r="G61" s="125">
        <v>13.5</v>
      </c>
      <c r="H61" s="125">
        <v>13.5</v>
      </c>
    </row>
    <row r="62" spans="2:8" s="80" customFormat="1" ht="15" customHeight="1" x14ac:dyDescent="0.25">
      <c r="B62" s="136" t="s">
        <v>12</v>
      </c>
      <c r="C62" s="142"/>
      <c r="D62" s="143">
        <f>SUM(D59:D61)</f>
        <v>21590</v>
      </c>
      <c r="E62" s="140">
        <f>SUM(E59:E61)</f>
        <v>60992.5</v>
      </c>
      <c r="F62" s="129">
        <v>8.0833333333333339</v>
      </c>
      <c r="G62" s="129">
        <v>2.5</v>
      </c>
      <c r="H62" s="129">
        <v>25</v>
      </c>
    </row>
    <row r="63" spans="2:8" s="80" customFormat="1" ht="15" customHeight="1" x14ac:dyDescent="0.25">
      <c r="B63" s="101"/>
      <c r="C63" s="102"/>
      <c r="D63" s="103"/>
      <c r="E63" s="104"/>
      <c r="F63" s="104"/>
      <c r="G63" s="104"/>
      <c r="H63" s="104"/>
    </row>
    <row r="64" spans="2:8" s="80" customFormat="1" ht="15" customHeight="1" x14ac:dyDescent="0.25">
      <c r="B64" s="29"/>
      <c r="C64" s="102"/>
      <c r="D64" s="108"/>
      <c r="E64" s="105"/>
      <c r="F64" s="105"/>
      <c r="G64" s="105"/>
      <c r="H64" s="105"/>
    </row>
    <row r="65" spans="2:8" s="80" customFormat="1" ht="15" customHeight="1" x14ac:dyDescent="0.25">
      <c r="B65" s="106"/>
      <c r="C65" s="102"/>
      <c r="D65" s="107"/>
      <c r="E65" s="104"/>
      <c r="F65" s="104"/>
      <c r="G65" s="104"/>
      <c r="H65" s="104"/>
    </row>
    <row r="66" spans="2:8" s="80" customFormat="1" ht="15" customHeight="1" x14ac:dyDescent="0.25">
      <c r="B66" s="101"/>
      <c r="C66" s="102"/>
      <c r="D66" s="103"/>
      <c r="E66" s="104"/>
      <c r="F66" s="104"/>
      <c r="G66" s="104"/>
      <c r="H66" s="104"/>
    </row>
    <row r="67" spans="2:8" s="80" customFormat="1" ht="15" customHeight="1" x14ac:dyDescent="0.25">
      <c r="B67" s="29"/>
      <c r="C67" s="102"/>
      <c r="D67" s="108"/>
      <c r="E67" s="105"/>
      <c r="F67" s="105"/>
      <c r="G67" s="105"/>
      <c r="H67" s="105"/>
    </row>
    <row r="68" spans="2:8" s="80" customFormat="1" ht="15" customHeight="1" x14ac:dyDescent="0.25">
      <c r="B68" s="106"/>
      <c r="C68" s="102"/>
      <c r="D68" s="107"/>
      <c r="E68" s="104"/>
      <c r="F68" s="104"/>
      <c r="G68" s="104"/>
      <c r="H68" s="104"/>
    </row>
    <row r="69" spans="2:8" s="80" customFormat="1" ht="15" customHeight="1" x14ac:dyDescent="0.25">
      <c r="B69" s="101"/>
      <c r="C69" s="102"/>
      <c r="D69" s="103"/>
      <c r="E69" s="104"/>
      <c r="F69" s="104"/>
      <c r="G69" s="104"/>
      <c r="H69" s="104"/>
    </row>
    <row r="70" spans="2:8" s="80" customFormat="1" ht="15" customHeight="1" x14ac:dyDescent="0.25">
      <c r="B70" s="101"/>
      <c r="C70" s="102"/>
      <c r="D70" s="103"/>
      <c r="E70" s="104"/>
      <c r="F70" s="104"/>
      <c r="G70" s="104"/>
      <c r="H70" s="104"/>
    </row>
    <row r="71" spans="2:8" s="80" customFormat="1" ht="15" customHeight="1" x14ac:dyDescent="0.25">
      <c r="B71" s="29"/>
      <c r="C71" s="102"/>
      <c r="D71" s="108"/>
      <c r="E71" s="105"/>
      <c r="F71" s="105"/>
      <c r="G71" s="105"/>
      <c r="H71" s="105"/>
    </row>
    <row r="72" spans="2:8" s="80" customFormat="1" ht="15" customHeight="1" x14ac:dyDescent="0.25">
      <c r="B72" s="106"/>
      <c r="C72" s="102"/>
      <c r="D72" s="107"/>
      <c r="E72" s="104"/>
      <c r="F72" s="104"/>
      <c r="G72" s="104"/>
      <c r="H72" s="104"/>
    </row>
    <row r="73" spans="2:8" s="80" customFormat="1" ht="15" customHeight="1" x14ac:dyDescent="0.25">
      <c r="B73" s="101"/>
      <c r="C73" s="109"/>
      <c r="D73" s="103"/>
      <c r="E73" s="104"/>
      <c r="F73" s="104"/>
      <c r="G73" s="104"/>
      <c r="H73" s="104"/>
    </row>
    <row r="74" spans="2:8" s="80" customFormat="1" ht="15" customHeight="1" x14ac:dyDescent="0.25">
      <c r="B74" s="101"/>
      <c r="C74" s="109"/>
      <c r="D74" s="103"/>
      <c r="E74" s="104"/>
      <c r="F74" s="104"/>
      <c r="G74" s="104"/>
      <c r="H74" s="104"/>
    </row>
    <row r="75" spans="2:8" s="80" customFormat="1" ht="15" customHeight="1" x14ac:dyDescent="0.25">
      <c r="B75" s="101"/>
      <c r="C75" s="109"/>
      <c r="D75" s="103"/>
      <c r="E75" s="104"/>
      <c r="F75" s="104"/>
      <c r="G75" s="104"/>
      <c r="H75" s="104"/>
    </row>
    <row r="76" spans="2:8" s="80" customFormat="1" ht="15" customHeight="1" x14ac:dyDescent="0.25">
      <c r="B76" s="29"/>
      <c r="C76" s="109"/>
      <c r="D76" s="108"/>
      <c r="E76" s="105"/>
      <c r="F76" s="105"/>
      <c r="G76" s="105"/>
      <c r="H76" s="105"/>
    </row>
    <row r="77" spans="2:8" s="80" customFormat="1" ht="15" customHeight="1" x14ac:dyDescent="0.25">
      <c r="B77" s="106"/>
      <c r="C77" s="102"/>
      <c r="D77" s="107"/>
      <c r="E77" s="104"/>
      <c r="F77" s="104"/>
      <c r="G77" s="104"/>
      <c r="H77" s="104"/>
    </row>
    <row r="78" spans="2:8" s="80" customFormat="1" ht="15" customHeight="1" x14ac:dyDescent="0.25">
      <c r="B78" s="101"/>
      <c r="C78" s="109"/>
      <c r="D78" s="103"/>
      <c r="E78" s="104"/>
      <c r="F78" s="104"/>
      <c r="G78" s="104"/>
      <c r="H78" s="104"/>
    </row>
    <row r="79" spans="2:8" s="80" customFormat="1" ht="15" customHeight="1" x14ac:dyDescent="0.25">
      <c r="B79" s="101"/>
      <c r="C79" s="109"/>
      <c r="D79" s="103"/>
      <c r="E79" s="104"/>
      <c r="F79" s="104"/>
      <c r="G79" s="104"/>
      <c r="H79" s="104"/>
    </row>
    <row r="80" spans="2:8" s="80" customFormat="1" ht="15" customHeigh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ht="15" customHeight="1" x14ac:dyDescent="0.25">
      <c r="B81" s="29"/>
      <c r="C81" s="109"/>
      <c r="D81" s="108"/>
      <c r="E81" s="105"/>
      <c r="F81" s="105"/>
      <c r="G81" s="105"/>
      <c r="H81" s="105"/>
    </row>
    <row r="82" spans="2:8" s="80" customFormat="1" x14ac:dyDescent="0.25">
      <c r="B82" s="106"/>
      <c r="C82" s="102"/>
      <c r="D82" s="107"/>
      <c r="E82" s="104"/>
      <c r="F82" s="104"/>
      <c r="G82" s="104"/>
      <c r="H82" s="104"/>
    </row>
    <row r="83" spans="2:8" s="80" customFormat="1" x14ac:dyDescent="0.25">
      <c r="B83" s="101"/>
      <c r="C83" s="109"/>
      <c r="D83" s="103"/>
      <c r="E83" s="104"/>
      <c r="F83" s="104"/>
      <c r="G83" s="104"/>
      <c r="H83" s="104"/>
    </row>
    <row r="84" spans="2:8" s="80" customFormat="1" x14ac:dyDescent="0.25">
      <c r="B84" s="101"/>
      <c r="C84" s="109"/>
      <c r="D84" s="103"/>
      <c r="E84" s="104"/>
      <c r="F84" s="104"/>
      <c r="G84" s="104"/>
      <c r="H84" s="104"/>
    </row>
    <row r="85" spans="2:8" s="80" customForma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x14ac:dyDescent="0.25">
      <c r="B86" s="29"/>
      <c r="C86" s="109"/>
      <c r="D86" s="108"/>
      <c r="E86" s="105"/>
      <c r="F86" s="105"/>
      <c r="G86" s="105"/>
      <c r="H86" s="105"/>
    </row>
    <row r="87" spans="2:8" s="80" customFormat="1" x14ac:dyDescent="0.25">
      <c r="B87" s="106"/>
      <c r="C87" s="102"/>
      <c r="D87" s="107"/>
      <c r="E87" s="104"/>
      <c r="F87" s="104"/>
      <c r="G87" s="104"/>
      <c r="H87" s="104"/>
    </row>
    <row r="88" spans="2:8" s="80" customFormat="1" x14ac:dyDescent="0.25">
      <c r="B88" s="101"/>
      <c r="C88" s="109"/>
      <c r="D88" s="103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29"/>
      <c r="C90" s="110"/>
      <c r="D90" s="108"/>
      <c r="E90" s="105"/>
      <c r="F90" s="105"/>
      <c r="G90" s="105"/>
      <c r="H90" s="105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11"/>
      <c r="C93" s="112"/>
      <c r="D93" s="113"/>
      <c r="E93" s="114"/>
      <c r="F93" s="114"/>
      <c r="G93" s="114"/>
      <c r="H93" s="114"/>
    </row>
    <row r="94" spans="2:8" s="80" customFormat="1" x14ac:dyDescent="0.25">
      <c r="B94" s="106"/>
      <c r="C94" s="102"/>
      <c r="D94" s="107"/>
      <c r="E94" s="104"/>
      <c r="F94" s="104"/>
      <c r="G94" s="104"/>
      <c r="H94" s="104"/>
    </row>
    <row r="95" spans="2:8" s="80" customFormat="1" x14ac:dyDescent="0.25">
      <c r="B95" s="101"/>
      <c r="C95" s="109"/>
      <c r="D95" s="103"/>
      <c r="E95" s="104"/>
      <c r="F95" s="104"/>
      <c r="G95" s="104"/>
      <c r="H95" s="104"/>
    </row>
    <row r="96" spans="2:8" s="80" customFormat="1" x14ac:dyDescent="0.25">
      <c r="B96" s="101"/>
      <c r="C96" s="109"/>
      <c r="D96" s="103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29"/>
      <c r="C98" s="109"/>
      <c r="D98" s="108"/>
      <c r="E98" s="105"/>
      <c r="F98" s="105"/>
      <c r="G98" s="105"/>
      <c r="H98" s="105"/>
    </row>
    <row r="99" spans="2:8" s="80" customFormat="1" x14ac:dyDescent="0.25">
      <c r="B99" s="106"/>
      <c r="C99" s="102"/>
      <c r="D99" s="107"/>
      <c r="E99" s="104"/>
      <c r="F99" s="104"/>
      <c r="G99" s="104"/>
      <c r="H99" s="104"/>
    </row>
    <row r="100" spans="2:8" s="80" customFormat="1" x14ac:dyDescent="0.25">
      <c r="B100" s="101"/>
      <c r="C100" s="109"/>
      <c r="D100" s="103"/>
      <c r="E100" s="104"/>
      <c r="F100" s="104"/>
      <c r="G100" s="104"/>
      <c r="H100" s="104"/>
    </row>
    <row r="101" spans="2:8" s="80" customFormat="1" x14ac:dyDescent="0.25">
      <c r="B101" s="29"/>
      <c r="C101" s="109"/>
      <c r="D101" s="108"/>
      <c r="E101" s="105"/>
      <c r="F101" s="105"/>
      <c r="G101" s="105"/>
      <c r="H101" s="105"/>
    </row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60"/>
  <sheetViews>
    <sheetView topLeftCell="A10" zoomScaleSheetLayoutView="100" workbookViewId="0">
      <selection activeCell="D11" sqref="D11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07" t="s">
        <v>301</v>
      </c>
      <c r="C7" s="208"/>
      <c r="D7" s="208"/>
      <c r="E7" s="208"/>
      <c r="F7" s="208"/>
      <c r="G7" s="208"/>
      <c r="H7" s="20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1"/>
      <c r="C9" s="211"/>
      <c r="D9" s="211"/>
      <c r="E9" s="211"/>
      <c r="F9" s="155" t="s">
        <v>10</v>
      </c>
      <c r="G9" s="155" t="s">
        <v>9</v>
      </c>
      <c r="H9" s="155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44">
        <v>42705</v>
      </c>
      <c r="C10" s="138"/>
      <c r="D10" s="146"/>
      <c r="E10" s="140"/>
      <c r="F10" s="129"/>
      <c r="G10" s="129"/>
      <c r="H10" s="129"/>
    </row>
    <row r="11" spans="1:29" s="80" customFormat="1" ht="15" customHeight="1" x14ac:dyDescent="0.25">
      <c r="B11" s="157" t="s">
        <v>284</v>
      </c>
      <c r="C11" s="142" t="s">
        <v>53</v>
      </c>
      <c r="D11" s="122">
        <f t="shared" ref="D11:D13" si="0">E11/F11</f>
        <v>8237</v>
      </c>
      <c r="E11" s="123">
        <v>18533.25</v>
      </c>
      <c r="F11" s="125">
        <v>2.25</v>
      </c>
      <c r="G11" s="125">
        <v>2.25</v>
      </c>
      <c r="H11" s="125">
        <v>2.25</v>
      </c>
    </row>
    <row r="12" spans="1:29" s="80" customFormat="1" ht="15" customHeight="1" x14ac:dyDescent="0.25">
      <c r="B12" s="157" t="s">
        <v>302</v>
      </c>
      <c r="C12" s="142" t="s">
        <v>22</v>
      </c>
      <c r="D12" s="122">
        <f t="shared" si="0"/>
        <v>1000</v>
      </c>
      <c r="E12" s="123">
        <v>1220</v>
      </c>
      <c r="F12" s="125">
        <v>1.22</v>
      </c>
      <c r="G12" s="125">
        <v>1.22</v>
      </c>
      <c r="H12" s="125">
        <v>1.22</v>
      </c>
    </row>
    <row r="13" spans="1:29" s="80" customFormat="1" ht="15" customHeight="1" x14ac:dyDescent="0.25">
      <c r="B13" s="157" t="s">
        <v>304</v>
      </c>
      <c r="C13" s="142" t="s">
        <v>53</v>
      </c>
      <c r="D13" s="122">
        <f t="shared" si="0"/>
        <v>1000</v>
      </c>
      <c r="E13" s="123">
        <v>1250</v>
      </c>
      <c r="F13" s="125">
        <v>1.25</v>
      </c>
      <c r="G13" s="125">
        <v>1.25</v>
      </c>
      <c r="H13" s="125">
        <v>1.25</v>
      </c>
    </row>
    <row r="14" spans="1:29" s="80" customFormat="1" ht="15" customHeight="1" x14ac:dyDescent="0.25">
      <c r="B14" s="144"/>
      <c r="C14" s="138"/>
      <c r="D14" s="146">
        <f>SUM(D11:D13)</f>
        <v>10237</v>
      </c>
      <c r="E14" s="140">
        <f>SUM(E11:E13)</f>
        <v>21003.25</v>
      </c>
      <c r="F14" s="129">
        <v>1.5733333333333333</v>
      </c>
      <c r="G14" s="129">
        <v>1.22</v>
      </c>
      <c r="H14" s="129">
        <v>2.25</v>
      </c>
    </row>
    <row r="15" spans="1:29" s="80" customFormat="1" ht="15" customHeight="1" x14ac:dyDescent="0.25">
      <c r="B15" s="136" t="s">
        <v>12</v>
      </c>
      <c r="C15" s="138"/>
      <c r="D15" s="146"/>
      <c r="E15" s="140"/>
      <c r="F15" s="129"/>
      <c r="G15" s="129"/>
      <c r="H15" s="129"/>
    </row>
    <row r="16" spans="1:29" s="80" customFormat="1" ht="15" customHeight="1" x14ac:dyDescent="0.25">
      <c r="B16" s="144">
        <v>42675</v>
      </c>
      <c r="C16" s="138"/>
      <c r="D16" s="146"/>
      <c r="E16" s="140"/>
      <c r="F16" s="129"/>
      <c r="G16" s="129"/>
      <c r="H16" s="129"/>
    </row>
    <row r="17" spans="2:8" s="80" customFormat="1" ht="15" customHeight="1" x14ac:dyDescent="0.25">
      <c r="B17" s="157" t="s">
        <v>284</v>
      </c>
      <c r="C17" s="142" t="s">
        <v>53</v>
      </c>
      <c r="D17" s="122">
        <f t="shared" ref="D17" si="1">E17/F17</f>
        <v>32671</v>
      </c>
      <c r="E17" s="123">
        <v>73509.75</v>
      </c>
      <c r="F17" s="125">
        <v>2.25</v>
      </c>
      <c r="G17" s="125">
        <v>2.25</v>
      </c>
      <c r="H17" s="125">
        <v>2.25</v>
      </c>
    </row>
    <row r="18" spans="2:8" s="80" customFormat="1" ht="15" customHeight="1" x14ac:dyDescent="0.25">
      <c r="B18" s="136" t="s">
        <v>12</v>
      </c>
      <c r="C18" s="138"/>
      <c r="D18" s="146">
        <f>SUM(D17)</f>
        <v>32671</v>
      </c>
      <c r="E18" s="148">
        <f t="shared" ref="E18:H18" si="2">SUM(E17)</f>
        <v>73509.75</v>
      </c>
      <c r="F18" s="140">
        <f t="shared" si="2"/>
        <v>2.25</v>
      </c>
      <c r="G18" s="140">
        <f t="shared" si="2"/>
        <v>2.25</v>
      </c>
      <c r="H18" s="140">
        <f t="shared" si="2"/>
        <v>2.25</v>
      </c>
    </row>
    <row r="19" spans="2:8" s="80" customFormat="1" ht="15" customHeight="1" x14ac:dyDescent="0.25">
      <c r="B19" s="144">
        <v>42644</v>
      </c>
      <c r="C19" s="138"/>
      <c r="D19" s="146"/>
      <c r="E19" s="140"/>
      <c r="F19" s="129"/>
      <c r="G19" s="129"/>
      <c r="H19" s="129"/>
    </row>
    <row r="20" spans="2:8" s="80" customFormat="1" ht="15" customHeight="1" x14ac:dyDescent="0.25">
      <c r="B20" s="133" t="s">
        <v>284</v>
      </c>
      <c r="C20" s="142" t="s">
        <v>53</v>
      </c>
      <c r="D20" s="122">
        <f t="shared" ref="D20:D24" si="3">E20/F20</f>
        <v>787</v>
      </c>
      <c r="E20" s="123">
        <v>1770.75</v>
      </c>
      <c r="F20" s="125">
        <v>2.25</v>
      </c>
      <c r="G20" s="125">
        <v>2.25</v>
      </c>
      <c r="H20" s="125">
        <v>2.25</v>
      </c>
    </row>
    <row r="21" spans="2:8" s="80" customFormat="1" ht="15" customHeight="1" x14ac:dyDescent="0.25">
      <c r="B21" s="133" t="s">
        <v>283</v>
      </c>
      <c r="C21" s="142" t="s">
        <v>53</v>
      </c>
      <c r="D21" s="122">
        <f t="shared" si="3"/>
        <v>100</v>
      </c>
      <c r="E21" s="123">
        <v>1200</v>
      </c>
      <c r="F21" s="125">
        <v>12</v>
      </c>
      <c r="G21" s="125">
        <v>12</v>
      </c>
      <c r="H21" s="125">
        <v>12</v>
      </c>
    </row>
    <row r="22" spans="2:8" s="80" customFormat="1" ht="15" customHeight="1" x14ac:dyDescent="0.25">
      <c r="B22" s="133" t="s">
        <v>56</v>
      </c>
      <c r="C22" s="142" t="s">
        <v>22</v>
      </c>
      <c r="D22" s="122">
        <f t="shared" si="3"/>
        <v>548</v>
      </c>
      <c r="E22" s="123">
        <v>27948</v>
      </c>
      <c r="F22" s="125">
        <v>51</v>
      </c>
      <c r="G22" s="125">
        <v>51</v>
      </c>
      <c r="H22" s="125">
        <v>51</v>
      </c>
    </row>
    <row r="23" spans="2:8" s="80" customFormat="1" ht="15" customHeight="1" x14ac:dyDescent="0.25">
      <c r="B23" s="156" t="s">
        <v>303</v>
      </c>
      <c r="C23" s="142" t="s">
        <v>22</v>
      </c>
      <c r="D23" s="122">
        <f t="shared" si="3"/>
        <v>600</v>
      </c>
      <c r="E23" s="123">
        <v>720</v>
      </c>
      <c r="F23" s="125">
        <v>1.2</v>
      </c>
      <c r="G23" s="125">
        <v>1.2</v>
      </c>
      <c r="H23" s="125">
        <v>1.2</v>
      </c>
    </row>
    <row r="24" spans="2:8" s="80" customFormat="1" ht="15" customHeight="1" x14ac:dyDescent="0.25">
      <c r="B24" s="156" t="s">
        <v>292</v>
      </c>
      <c r="C24" s="142" t="s">
        <v>22</v>
      </c>
      <c r="D24" s="122">
        <f t="shared" si="3"/>
        <v>556</v>
      </c>
      <c r="E24" s="123">
        <v>25854</v>
      </c>
      <c r="F24" s="125">
        <v>46.5</v>
      </c>
      <c r="G24" s="125">
        <v>46.5</v>
      </c>
      <c r="H24" s="125">
        <v>46.5</v>
      </c>
    </row>
    <row r="25" spans="2:8" s="80" customFormat="1" ht="15" customHeight="1" x14ac:dyDescent="0.25">
      <c r="B25" s="136" t="s">
        <v>12</v>
      </c>
      <c r="C25" s="138"/>
      <c r="D25" s="146">
        <f>SUM(D20:D24)</f>
        <v>2591</v>
      </c>
      <c r="E25" s="140">
        <f>SUM(E20:E24)</f>
        <v>57492.75</v>
      </c>
      <c r="F25" s="140">
        <v>27.324999999999999</v>
      </c>
      <c r="G25" s="140">
        <v>1.2</v>
      </c>
      <c r="H25" s="140">
        <v>51</v>
      </c>
    </row>
    <row r="26" spans="2:8" s="80" customFormat="1" ht="15" customHeight="1" x14ac:dyDescent="0.25">
      <c r="B26" s="144">
        <v>42614</v>
      </c>
      <c r="C26" s="138"/>
      <c r="D26" s="146"/>
      <c r="E26" s="140"/>
      <c r="F26" s="129"/>
      <c r="G26" s="129"/>
      <c r="H26" s="129"/>
    </row>
    <row r="27" spans="2:8" s="80" customFormat="1" ht="15" customHeight="1" x14ac:dyDescent="0.25">
      <c r="B27" s="133" t="s">
        <v>51</v>
      </c>
      <c r="C27" s="142" t="s">
        <v>22</v>
      </c>
      <c r="D27" s="122">
        <f t="shared" ref="D27:D28" si="4">E27/F27</f>
        <v>154</v>
      </c>
      <c r="E27" s="123">
        <v>7140.98</v>
      </c>
      <c r="F27" s="125">
        <v>46.37</v>
      </c>
      <c r="G27" s="125">
        <v>46.37</v>
      </c>
      <c r="H27" s="125">
        <v>46.37</v>
      </c>
    </row>
    <row r="28" spans="2:8" s="80" customFormat="1" ht="15" customHeight="1" x14ac:dyDescent="0.25">
      <c r="B28" s="133" t="s">
        <v>56</v>
      </c>
      <c r="C28" s="142" t="s">
        <v>22</v>
      </c>
      <c r="D28" s="122">
        <f t="shared" si="4"/>
        <v>173</v>
      </c>
      <c r="E28" s="123">
        <v>8823</v>
      </c>
      <c r="F28" s="125">
        <v>51</v>
      </c>
      <c r="G28" s="125">
        <v>51</v>
      </c>
      <c r="H28" s="125">
        <v>51</v>
      </c>
    </row>
    <row r="29" spans="2:8" s="80" customFormat="1" ht="15" customHeight="1" x14ac:dyDescent="0.25">
      <c r="B29" s="136" t="s">
        <v>12</v>
      </c>
      <c r="C29" s="138"/>
      <c r="D29" s="146">
        <f>SUM(D27:D28)</f>
        <v>327</v>
      </c>
      <c r="E29" s="140">
        <f>SUM(E27:E28)</f>
        <v>15963.98</v>
      </c>
      <c r="F29" s="140">
        <v>48.685000000000002</v>
      </c>
      <c r="G29" s="140">
        <v>46.37</v>
      </c>
      <c r="H29" s="140">
        <v>51</v>
      </c>
    </row>
    <row r="30" spans="2:8" s="80" customFormat="1" ht="15" customHeight="1" x14ac:dyDescent="0.25">
      <c r="B30" s="144">
        <v>42583</v>
      </c>
      <c r="C30" s="138"/>
      <c r="D30" s="146"/>
      <c r="E30" s="140"/>
      <c r="F30" s="129"/>
      <c r="G30" s="129"/>
      <c r="H30" s="129"/>
    </row>
    <row r="31" spans="2:8" s="80" customFormat="1" ht="15" customHeight="1" x14ac:dyDescent="0.25">
      <c r="B31" s="133" t="s">
        <v>295</v>
      </c>
      <c r="C31" s="142" t="s">
        <v>296</v>
      </c>
      <c r="D31" s="122">
        <f t="shared" ref="D31" si="5">E31/F31</f>
        <v>109360.46016677357</v>
      </c>
      <c r="E31" s="123">
        <v>99454.225149999998</v>
      </c>
      <c r="F31" s="125">
        <v>0.90941666666666665</v>
      </c>
      <c r="G31" s="125">
        <v>0.9093</v>
      </c>
      <c r="H31" s="125">
        <v>0.90947500000000003</v>
      </c>
    </row>
    <row r="32" spans="2:8" s="80" customFormat="1" ht="15" customHeight="1" x14ac:dyDescent="0.25">
      <c r="B32" s="136" t="s">
        <v>12</v>
      </c>
      <c r="C32" s="138"/>
      <c r="D32" s="146">
        <f>SUM(D31)</f>
        <v>109360.46016677357</v>
      </c>
      <c r="E32" s="140">
        <f t="shared" ref="E32:H32" si="6">SUM(E31)</f>
        <v>99454.225149999998</v>
      </c>
      <c r="F32" s="129">
        <f t="shared" si="6"/>
        <v>0.90941666666666665</v>
      </c>
      <c r="G32" s="129">
        <f t="shared" si="6"/>
        <v>0.9093</v>
      </c>
      <c r="H32" s="129">
        <f t="shared" si="6"/>
        <v>0.90947500000000003</v>
      </c>
    </row>
    <row r="33" spans="2:8" s="80" customFormat="1" ht="15" customHeight="1" x14ac:dyDescent="0.25">
      <c r="B33" s="144"/>
      <c r="C33" s="138"/>
      <c r="D33" s="146"/>
      <c r="E33" s="140"/>
      <c r="F33" s="129"/>
      <c r="G33" s="129"/>
      <c r="H33" s="129"/>
    </row>
    <row r="34" spans="2:8" s="80" customFormat="1" ht="15" customHeight="1" x14ac:dyDescent="0.25">
      <c r="B34" s="144">
        <v>42552</v>
      </c>
      <c r="C34" s="138"/>
      <c r="D34" s="146"/>
      <c r="E34" s="140"/>
      <c r="F34" s="129"/>
      <c r="G34" s="129"/>
      <c r="H34" s="129"/>
    </row>
    <row r="35" spans="2:8" s="80" customFormat="1" ht="15" customHeight="1" x14ac:dyDescent="0.25">
      <c r="B35" s="133" t="s">
        <v>284</v>
      </c>
      <c r="C35" s="142" t="s">
        <v>53</v>
      </c>
      <c r="D35" s="122">
        <f t="shared" ref="D35:D36" si="7">E35/F35</f>
        <v>1539</v>
      </c>
      <c r="E35" s="123">
        <v>3462.75</v>
      </c>
      <c r="F35" s="125">
        <v>2.25</v>
      </c>
      <c r="G35" s="125">
        <v>2.25</v>
      </c>
      <c r="H35" s="125">
        <v>2.25</v>
      </c>
    </row>
    <row r="36" spans="2:8" s="80" customFormat="1" ht="15" customHeight="1" x14ac:dyDescent="0.25">
      <c r="B36" s="133" t="s">
        <v>295</v>
      </c>
      <c r="C36" s="142" t="s">
        <v>296</v>
      </c>
      <c r="D36" s="122">
        <f t="shared" si="7"/>
        <v>23299.999999999996</v>
      </c>
      <c r="E36" s="123">
        <v>21174.410899999999</v>
      </c>
      <c r="F36" s="125">
        <v>0.90877300000000005</v>
      </c>
      <c r="G36" s="125">
        <v>0.90877300000000005</v>
      </c>
      <c r="H36" s="125">
        <v>0.90877300000000005</v>
      </c>
    </row>
    <row r="37" spans="2:8" s="80" customFormat="1" ht="15" customHeight="1" x14ac:dyDescent="0.25">
      <c r="B37" s="136" t="s">
        <v>12</v>
      </c>
      <c r="C37" s="138"/>
      <c r="D37" s="146">
        <f>SUM(D35:D36)</f>
        <v>24838.999999999996</v>
      </c>
      <c r="E37" s="140">
        <f>SUM(E35:E36)</f>
        <v>24637.160899999999</v>
      </c>
      <c r="F37" s="129">
        <v>1.5793865</v>
      </c>
      <c r="G37" s="129">
        <v>0.90877300000000005</v>
      </c>
      <c r="H37" s="129">
        <v>2.25</v>
      </c>
    </row>
    <row r="38" spans="2:8" s="80" customFormat="1" ht="15" customHeight="1" x14ac:dyDescent="0.25">
      <c r="B38" s="144">
        <v>42522</v>
      </c>
      <c r="C38" s="138"/>
      <c r="D38" s="146"/>
      <c r="E38" s="140"/>
      <c r="F38" s="129"/>
      <c r="G38" s="129"/>
      <c r="H38" s="129"/>
    </row>
    <row r="39" spans="2:8" s="80" customFormat="1" ht="15" customHeight="1" x14ac:dyDescent="0.25">
      <c r="B39" s="133" t="s">
        <v>284</v>
      </c>
      <c r="C39" s="142" t="s">
        <v>53</v>
      </c>
      <c r="D39" s="122">
        <f>E39/F39</f>
        <v>4023</v>
      </c>
      <c r="E39" s="123">
        <v>8046</v>
      </c>
      <c r="F39" s="125">
        <v>2</v>
      </c>
      <c r="G39" s="125">
        <v>2</v>
      </c>
      <c r="H39" s="125">
        <v>2</v>
      </c>
    </row>
    <row r="40" spans="2:8" s="80" customFormat="1" ht="15" customHeight="1" x14ac:dyDescent="0.25">
      <c r="B40" s="133" t="s">
        <v>295</v>
      </c>
      <c r="C40" s="142" t="s">
        <v>296</v>
      </c>
      <c r="D40" s="122">
        <f>E40/F40</f>
        <v>10930</v>
      </c>
      <c r="E40" s="123">
        <v>9929.2929199999999</v>
      </c>
      <c r="F40" s="125">
        <v>0.90844400000000003</v>
      </c>
      <c r="G40" s="125">
        <v>0.90844400000000003</v>
      </c>
      <c r="H40" s="125">
        <v>0.90844400000000003</v>
      </c>
    </row>
    <row r="41" spans="2:8" s="80" customFormat="1" ht="15" customHeight="1" x14ac:dyDescent="0.25">
      <c r="B41" s="136" t="s">
        <v>12</v>
      </c>
      <c r="C41" s="138"/>
      <c r="D41" s="146">
        <f>SUM(D39:D40)</f>
        <v>14953</v>
      </c>
      <c r="E41" s="148">
        <f>SUM(E39:E40)</f>
        <v>17975.29292</v>
      </c>
      <c r="F41" s="129">
        <v>1.4542220000000001</v>
      </c>
      <c r="G41" s="129">
        <v>0.90844400000000003</v>
      </c>
      <c r="H41" s="129">
        <v>2</v>
      </c>
    </row>
    <row r="42" spans="2:8" s="80" customFormat="1" ht="15" customHeight="1" x14ac:dyDescent="0.25">
      <c r="B42" s="144">
        <v>42491</v>
      </c>
      <c r="C42" s="138"/>
      <c r="D42" s="146"/>
      <c r="E42" s="140"/>
      <c r="F42" s="129"/>
      <c r="G42" s="129"/>
      <c r="H42" s="129"/>
    </row>
    <row r="43" spans="2:8" s="80" customFormat="1" ht="15" customHeight="1" x14ac:dyDescent="0.25">
      <c r="B43" s="133" t="s">
        <v>295</v>
      </c>
      <c r="C43" s="142" t="s">
        <v>296</v>
      </c>
      <c r="D43" s="122">
        <f>E43/F43</f>
        <v>43430</v>
      </c>
      <c r="E43" s="123">
        <v>39384.88637</v>
      </c>
      <c r="F43" s="125">
        <v>0.90685899999999997</v>
      </c>
      <c r="G43" s="125">
        <v>0.90685899999999997</v>
      </c>
      <c r="H43" s="125">
        <v>0.90685899999999997</v>
      </c>
    </row>
    <row r="44" spans="2:8" s="80" customFormat="1" ht="15" customHeight="1" x14ac:dyDescent="0.25">
      <c r="B44" s="133" t="s">
        <v>300</v>
      </c>
      <c r="C44" s="142" t="s">
        <v>77</v>
      </c>
      <c r="D44" s="122">
        <f t="shared" ref="D44:D46" si="8">E44/F44</f>
        <v>5223</v>
      </c>
      <c r="E44" s="123">
        <v>7155.51</v>
      </c>
      <c r="F44" s="125">
        <v>1.37</v>
      </c>
      <c r="G44" s="125">
        <v>1.37</v>
      </c>
      <c r="H44" s="125">
        <v>1.37</v>
      </c>
    </row>
    <row r="45" spans="2:8" s="80" customFormat="1" ht="15" customHeight="1" x14ac:dyDescent="0.25">
      <c r="B45" s="133" t="s">
        <v>56</v>
      </c>
      <c r="C45" s="142" t="s">
        <v>22</v>
      </c>
      <c r="D45" s="122">
        <f t="shared" si="8"/>
        <v>50</v>
      </c>
      <c r="E45" s="123">
        <v>2550</v>
      </c>
      <c r="F45" s="125">
        <v>51</v>
      </c>
      <c r="G45" s="125">
        <v>51</v>
      </c>
      <c r="H45" s="125">
        <v>51</v>
      </c>
    </row>
    <row r="46" spans="2:8" s="80" customFormat="1" ht="15" customHeight="1" x14ac:dyDescent="0.25">
      <c r="B46" s="133" t="s">
        <v>302</v>
      </c>
      <c r="C46" s="138"/>
      <c r="D46" s="122">
        <f t="shared" si="8"/>
        <v>1300</v>
      </c>
      <c r="E46" s="123">
        <v>1690</v>
      </c>
      <c r="F46" s="125">
        <v>1.3</v>
      </c>
      <c r="G46" s="125">
        <v>1.3</v>
      </c>
      <c r="H46" s="125">
        <v>1.3</v>
      </c>
    </row>
    <row r="47" spans="2:8" s="80" customFormat="1" ht="15" customHeight="1" x14ac:dyDescent="0.25">
      <c r="B47" s="136" t="s">
        <v>12</v>
      </c>
      <c r="C47" s="138"/>
      <c r="D47" s="146">
        <f>SUM(D43:D46)</f>
        <v>50003</v>
      </c>
      <c r="E47" s="140">
        <f>SUM(E43:E46)</f>
        <v>50780.396370000002</v>
      </c>
      <c r="F47" s="129">
        <v>21.115371799999998</v>
      </c>
      <c r="G47" s="129">
        <v>0.90685899999999997</v>
      </c>
      <c r="H47" s="129">
        <v>51</v>
      </c>
    </row>
    <row r="48" spans="2:8" s="80" customFormat="1" ht="15" customHeight="1" x14ac:dyDescent="0.25">
      <c r="B48" s="144">
        <v>42461</v>
      </c>
      <c r="C48" s="138"/>
      <c r="D48" s="146"/>
      <c r="E48" s="140"/>
      <c r="F48" s="129"/>
      <c r="G48" s="129"/>
      <c r="H48" s="129"/>
    </row>
    <row r="49" spans="2:8" s="80" customFormat="1" ht="15" customHeight="1" x14ac:dyDescent="0.25">
      <c r="B49" s="133" t="s">
        <v>295</v>
      </c>
      <c r="C49" s="142" t="s">
        <v>296</v>
      </c>
      <c r="D49" s="122">
        <f>E49/F49</f>
        <v>24398.527622236208</v>
      </c>
      <c r="E49" s="123">
        <v>22139.297160000002</v>
      </c>
      <c r="F49" s="125">
        <v>0.90740299999999996</v>
      </c>
      <c r="G49" s="125">
        <v>0.90687700000000004</v>
      </c>
      <c r="H49" s="125">
        <v>0.90792899999999999</v>
      </c>
    </row>
    <row r="50" spans="2:8" s="80" customFormat="1" ht="15" customHeight="1" x14ac:dyDescent="0.25">
      <c r="B50" s="133" t="s">
        <v>300</v>
      </c>
      <c r="C50" s="142" t="s">
        <v>77</v>
      </c>
      <c r="D50" s="122">
        <f>E50/F50</f>
        <v>5872</v>
      </c>
      <c r="E50" s="123">
        <v>8044.64</v>
      </c>
      <c r="F50" s="125">
        <v>1.37</v>
      </c>
      <c r="G50" s="125">
        <v>1.37</v>
      </c>
      <c r="H50" s="125">
        <v>1.37</v>
      </c>
    </row>
    <row r="51" spans="2:8" s="80" customFormat="1" ht="15" customHeight="1" x14ac:dyDescent="0.25">
      <c r="B51" s="136" t="s">
        <v>12</v>
      </c>
      <c r="C51" s="138"/>
      <c r="D51" s="146">
        <f>SUM(D49:D50)</f>
        <v>30270.527622236208</v>
      </c>
      <c r="E51" s="148">
        <f>SUM(E49:E50)</f>
        <v>30183.937160000001</v>
      </c>
      <c r="F51" s="129">
        <v>1.1387015</v>
      </c>
      <c r="G51" s="129">
        <v>0.90687700000000004</v>
      </c>
      <c r="H51" s="129">
        <v>1.37</v>
      </c>
    </row>
    <row r="52" spans="2:8" s="80" customFormat="1" ht="15" customHeight="1" x14ac:dyDescent="0.25">
      <c r="B52" s="144"/>
      <c r="C52" s="138"/>
      <c r="D52" s="146"/>
      <c r="E52" s="140"/>
      <c r="F52" s="129"/>
      <c r="G52" s="129"/>
      <c r="H52" s="129"/>
    </row>
    <row r="53" spans="2:8" s="80" customFormat="1" ht="15" customHeight="1" x14ac:dyDescent="0.25">
      <c r="B53" s="144">
        <v>42430</v>
      </c>
      <c r="C53" s="138"/>
      <c r="D53" s="146"/>
      <c r="E53" s="140"/>
      <c r="F53" s="129"/>
      <c r="G53" s="129"/>
      <c r="H53" s="129"/>
    </row>
    <row r="54" spans="2:8" s="80" customFormat="1" ht="15" customHeight="1" x14ac:dyDescent="0.25">
      <c r="B54" s="133" t="s">
        <v>295</v>
      </c>
      <c r="C54" s="142" t="s">
        <v>296</v>
      </c>
      <c r="D54" s="122">
        <f>E54/F54</f>
        <v>22000</v>
      </c>
      <c r="E54" s="123">
        <v>19809.57</v>
      </c>
      <c r="F54" s="125">
        <v>0.90043499999999999</v>
      </c>
      <c r="G54" s="125">
        <v>0.90043499999999999</v>
      </c>
      <c r="H54" s="125">
        <v>0.90043499999999999</v>
      </c>
    </row>
    <row r="55" spans="2:8" s="80" customFormat="1" ht="15" customHeight="1" x14ac:dyDescent="0.25">
      <c r="B55" s="136" t="s">
        <v>12</v>
      </c>
      <c r="C55" s="138"/>
      <c r="D55" s="143">
        <f>SUM(D54)</f>
        <v>22000</v>
      </c>
      <c r="E55" s="140">
        <v>19809.57</v>
      </c>
      <c r="F55" s="129">
        <v>0.90043499999999999</v>
      </c>
      <c r="G55" s="129">
        <v>0.90043499999999999</v>
      </c>
      <c r="H55" s="129">
        <v>0.90043499999999999</v>
      </c>
    </row>
    <row r="56" spans="2:8" s="80" customFormat="1" ht="15" customHeight="1" x14ac:dyDescent="0.25">
      <c r="B56" s="130">
        <v>42401</v>
      </c>
      <c r="C56" s="138"/>
      <c r="D56" s="146"/>
      <c r="E56" s="140"/>
      <c r="F56" s="129"/>
      <c r="G56" s="129"/>
      <c r="H56" s="129"/>
    </row>
    <row r="57" spans="2:8" s="80" customFormat="1" ht="15" customHeight="1" x14ac:dyDescent="0.25">
      <c r="B57" s="133" t="s">
        <v>284</v>
      </c>
      <c r="C57" s="142" t="s">
        <v>53</v>
      </c>
      <c r="D57" s="122">
        <f>E57/F57</f>
        <v>4384.6153846153848</v>
      </c>
      <c r="E57" s="123">
        <v>9500</v>
      </c>
      <c r="F57" s="125">
        <v>2.1666666666666665</v>
      </c>
      <c r="G57" s="125">
        <v>2</v>
      </c>
      <c r="H57" s="125">
        <v>2.25</v>
      </c>
    </row>
    <row r="58" spans="2:8" s="80" customFormat="1" ht="15" customHeight="1" x14ac:dyDescent="0.25">
      <c r="B58" s="133" t="s">
        <v>283</v>
      </c>
      <c r="C58" s="142" t="s">
        <v>53</v>
      </c>
      <c r="D58" s="122">
        <f t="shared" ref="D58:D60" si="9">E58/F58</f>
        <v>75</v>
      </c>
      <c r="E58" s="123">
        <v>1050</v>
      </c>
      <c r="F58" s="125">
        <v>14</v>
      </c>
      <c r="G58" s="125">
        <v>14</v>
      </c>
      <c r="H58" s="125">
        <v>14</v>
      </c>
    </row>
    <row r="59" spans="2:8" s="80" customFormat="1" ht="15" customHeight="1" x14ac:dyDescent="0.25">
      <c r="B59" s="133" t="s">
        <v>280</v>
      </c>
      <c r="C59" s="142" t="s">
        <v>53</v>
      </c>
      <c r="D59" s="122">
        <f t="shared" si="9"/>
        <v>700</v>
      </c>
      <c r="E59" s="123">
        <v>17850</v>
      </c>
      <c r="F59" s="125">
        <v>25.5</v>
      </c>
      <c r="G59" s="125">
        <v>25.5</v>
      </c>
      <c r="H59" s="125">
        <v>25.5</v>
      </c>
    </row>
    <row r="60" spans="2:8" s="80" customFormat="1" ht="15" customHeight="1" x14ac:dyDescent="0.25">
      <c r="B60" s="133" t="s">
        <v>295</v>
      </c>
      <c r="C60" s="142" t="s">
        <v>296</v>
      </c>
      <c r="D60" s="122">
        <f t="shared" si="9"/>
        <v>145022.67972283514</v>
      </c>
      <c r="E60" s="123">
        <v>131026.71492999999</v>
      </c>
      <c r="F60" s="125">
        <v>0.90349120000000005</v>
      </c>
      <c r="G60" s="125">
        <v>0.90185300000000002</v>
      </c>
      <c r="H60" s="125">
        <v>0.90562100000000001</v>
      </c>
    </row>
    <row r="61" spans="2:8" s="80" customFormat="1" ht="15" customHeight="1" x14ac:dyDescent="0.25">
      <c r="B61" s="136" t="s">
        <v>12</v>
      </c>
      <c r="C61" s="142"/>
      <c r="D61" s="143">
        <f>SUM(D57:D60)</f>
        <v>150182.29510745051</v>
      </c>
      <c r="E61" s="140">
        <f>SUM(E57:E60)</f>
        <v>159426.71492999999</v>
      </c>
      <c r="F61" s="129">
        <v>5.0517456000000012</v>
      </c>
      <c r="G61" s="129">
        <v>0.90185300000000002</v>
      </c>
      <c r="H61" s="129">
        <v>25.5</v>
      </c>
    </row>
    <row r="62" spans="2:8" s="80" customFormat="1" ht="15" customHeight="1" x14ac:dyDescent="0.25">
      <c r="B62" s="130">
        <v>42370</v>
      </c>
      <c r="C62" s="138"/>
      <c r="D62" s="128"/>
      <c r="E62" s="140"/>
      <c r="F62" s="129"/>
      <c r="G62" s="129"/>
      <c r="H62" s="129"/>
    </row>
    <row r="63" spans="2:8" s="80" customFormat="1" ht="15" customHeight="1" x14ac:dyDescent="0.25">
      <c r="B63" s="133" t="s">
        <v>284</v>
      </c>
      <c r="C63" s="142" t="s">
        <v>53</v>
      </c>
      <c r="D63" s="122">
        <f>E63/F63</f>
        <v>298</v>
      </c>
      <c r="E63" s="123">
        <v>670.5</v>
      </c>
      <c r="F63" s="125">
        <v>2.25</v>
      </c>
      <c r="G63" s="125">
        <v>2.25</v>
      </c>
      <c r="H63" s="125">
        <v>2.25</v>
      </c>
    </row>
    <row r="64" spans="2:8" s="80" customFormat="1" ht="15" customHeight="1" x14ac:dyDescent="0.25">
      <c r="B64" s="133" t="s">
        <v>295</v>
      </c>
      <c r="C64" s="142" t="s">
        <v>296</v>
      </c>
      <c r="D64" s="122">
        <f>E64/F64</f>
        <v>194975.58323149101</v>
      </c>
      <c r="E64" s="123">
        <v>176572.89079842001</v>
      </c>
      <c r="F64" s="125">
        <v>0.90561539999999996</v>
      </c>
      <c r="G64" s="125">
        <v>0.90381199999999995</v>
      </c>
      <c r="H64" s="125">
        <v>0.90716200000000002</v>
      </c>
    </row>
    <row r="65" spans="2:8" s="80" customFormat="1" ht="15" customHeight="1" x14ac:dyDescent="0.25">
      <c r="B65" s="133" t="s">
        <v>300</v>
      </c>
      <c r="C65" s="142" t="s">
        <v>77</v>
      </c>
      <c r="D65" s="122">
        <f>E65/F65</f>
        <v>2800</v>
      </c>
      <c r="E65" s="123">
        <v>4200</v>
      </c>
      <c r="F65" s="125">
        <v>1.5</v>
      </c>
      <c r="G65" s="125">
        <v>1.5</v>
      </c>
      <c r="H65" s="125">
        <v>1.5</v>
      </c>
    </row>
    <row r="66" spans="2:8" s="80" customFormat="1" ht="15" customHeight="1" x14ac:dyDescent="0.25">
      <c r="B66" s="133" t="s">
        <v>300</v>
      </c>
      <c r="C66" s="142" t="s">
        <v>53</v>
      </c>
      <c r="D66" s="122">
        <f>E66/F66</f>
        <v>418</v>
      </c>
      <c r="E66" s="123">
        <v>627</v>
      </c>
      <c r="F66" s="125">
        <v>1.5</v>
      </c>
      <c r="G66" s="125">
        <v>1.5</v>
      </c>
      <c r="H66" s="125">
        <v>1.5</v>
      </c>
    </row>
    <row r="67" spans="2:8" s="80" customFormat="1" ht="15" customHeight="1" x14ac:dyDescent="0.25">
      <c r="B67" s="136" t="s">
        <v>12</v>
      </c>
      <c r="C67" s="142"/>
      <c r="D67" s="143">
        <f>SUM(D63:D66)</f>
        <v>198491.58323149101</v>
      </c>
      <c r="E67" s="140">
        <f>SUM(E63:E66)</f>
        <v>182070.39079842001</v>
      </c>
      <c r="F67" s="129">
        <v>1.222259625</v>
      </c>
      <c r="G67" s="129">
        <v>0.90381199999999995</v>
      </c>
      <c r="H67" s="129">
        <v>2.25</v>
      </c>
    </row>
    <row r="68" spans="2:8" s="80" customFormat="1" ht="15" customHeight="1" x14ac:dyDescent="0.25">
      <c r="B68" s="101"/>
      <c r="C68" s="102"/>
      <c r="D68" s="103"/>
      <c r="E68" s="104"/>
      <c r="F68" s="104"/>
      <c r="G68" s="104"/>
      <c r="H68" s="104"/>
    </row>
    <row r="69" spans="2:8" s="80" customFormat="1" ht="15" customHeight="1" x14ac:dyDescent="0.25">
      <c r="B69" s="29"/>
      <c r="C69" s="102"/>
      <c r="D69" s="108"/>
      <c r="E69" s="105"/>
      <c r="F69" s="105"/>
      <c r="G69" s="105"/>
      <c r="H69" s="105"/>
    </row>
    <row r="70" spans="2:8" s="80" customFormat="1" ht="15" customHeight="1" x14ac:dyDescent="0.25">
      <c r="B70" s="106"/>
      <c r="C70" s="102"/>
      <c r="D70" s="107"/>
      <c r="E70" s="104"/>
      <c r="F70" s="104"/>
      <c r="G70" s="104"/>
      <c r="H70" s="104"/>
    </row>
    <row r="71" spans="2:8" s="80" customFormat="1" ht="15" customHeight="1" x14ac:dyDescent="0.25">
      <c r="B71" s="101"/>
      <c r="C71" s="102"/>
      <c r="D71" s="103"/>
      <c r="E71" s="104"/>
      <c r="F71" s="104"/>
      <c r="G71" s="104"/>
      <c r="H71" s="104"/>
    </row>
    <row r="72" spans="2:8" s="80" customFormat="1" ht="15" customHeight="1" x14ac:dyDescent="0.25">
      <c r="B72" s="29"/>
      <c r="C72" s="102"/>
      <c r="D72" s="108"/>
      <c r="E72" s="105"/>
      <c r="F72" s="105"/>
      <c r="G72" s="105"/>
      <c r="H72" s="105"/>
    </row>
    <row r="73" spans="2:8" s="80" customFormat="1" ht="15" customHeight="1" x14ac:dyDescent="0.25">
      <c r="B73" s="106"/>
      <c r="C73" s="102"/>
      <c r="D73" s="107"/>
      <c r="E73" s="104"/>
      <c r="F73" s="104"/>
      <c r="G73" s="104"/>
      <c r="H73" s="104"/>
    </row>
    <row r="74" spans="2:8" s="80" customFormat="1" ht="15" customHeight="1" x14ac:dyDescent="0.25">
      <c r="B74" s="101"/>
      <c r="C74" s="102"/>
      <c r="D74" s="103"/>
      <c r="E74" s="104"/>
      <c r="F74" s="104"/>
      <c r="G74" s="104"/>
      <c r="H74" s="104"/>
    </row>
    <row r="75" spans="2:8" s="80" customFormat="1" ht="15" customHeight="1" x14ac:dyDescent="0.25">
      <c r="B75" s="101"/>
      <c r="C75" s="102"/>
      <c r="D75" s="103"/>
      <c r="E75" s="104"/>
      <c r="F75" s="104"/>
      <c r="G75" s="104"/>
      <c r="H75" s="104"/>
    </row>
    <row r="76" spans="2:8" s="80" customFormat="1" ht="15" customHeight="1" x14ac:dyDescent="0.25">
      <c r="B76" s="29"/>
      <c r="C76" s="102"/>
      <c r="D76" s="108"/>
      <c r="E76" s="105"/>
      <c r="F76" s="105"/>
      <c r="G76" s="105"/>
      <c r="H76" s="105"/>
    </row>
    <row r="77" spans="2:8" s="80" customFormat="1" ht="15" customHeight="1" x14ac:dyDescent="0.25">
      <c r="B77" s="106"/>
      <c r="C77" s="102"/>
      <c r="D77" s="107"/>
      <c r="E77" s="104"/>
      <c r="F77" s="104"/>
      <c r="G77" s="104"/>
      <c r="H77" s="104"/>
    </row>
    <row r="78" spans="2:8" s="80" customFormat="1" ht="15" customHeight="1" x14ac:dyDescent="0.25">
      <c r="B78" s="101"/>
      <c r="C78" s="109"/>
      <c r="D78" s="103"/>
      <c r="E78" s="104"/>
      <c r="F78" s="104"/>
      <c r="G78" s="104"/>
      <c r="H78" s="104"/>
    </row>
    <row r="79" spans="2:8" s="80" customFormat="1" ht="15" customHeight="1" x14ac:dyDescent="0.25">
      <c r="B79" s="101"/>
      <c r="C79" s="109"/>
      <c r="D79" s="103"/>
      <c r="E79" s="104"/>
      <c r="F79" s="104"/>
      <c r="G79" s="104"/>
      <c r="H79" s="104"/>
    </row>
    <row r="80" spans="2:8" s="80" customFormat="1" ht="15" customHeigh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ht="15" customHeight="1" x14ac:dyDescent="0.25">
      <c r="B81" s="29"/>
      <c r="C81" s="109"/>
      <c r="D81" s="108"/>
      <c r="E81" s="105"/>
      <c r="F81" s="105"/>
      <c r="G81" s="105"/>
      <c r="H81" s="105"/>
    </row>
    <row r="82" spans="2:8" s="80" customFormat="1" ht="15" customHeight="1" x14ac:dyDescent="0.25">
      <c r="B82" s="106"/>
      <c r="C82" s="102"/>
      <c r="D82" s="107"/>
      <c r="E82" s="104"/>
      <c r="F82" s="104"/>
      <c r="G82" s="104"/>
      <c r="H82" s="104"/>
    </row>
    <row r="83" spans="2:8" s="80" customFormat="1" ht="15" customHeight="1" x14ac:dyDescent="0.25">
      <c r="B83" s="101"/>
      <c r="C83" s="109"/>
      <c r="D83" s="103"/>
      <c r="E83" s="104"/>
      <c r="F83" s="104"/>
      <c r="G83" s="104"/>
      <c r="H83" s="104"/>
    </row>
    <row r="84" spans="2:8" s="80" customFormat="1" ht="15" customHeight="1" x14ac:dyDescent="0.25">
      <c r="B84" s="101"/>
      <c r="C84" s="109"/>
      <c r="D84" s="103"/>
      <c r="E84" s="104"/>
      <c r="F84" s="104"/>
      <c r="G84" s="104"/>
      <c r="H84" s="104"/>
    </row>
    <row r="85" spans="2:8" s="80" customFormat="1" ht="15" customHeigh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ht="15" customHeight="1" x14ac:dyDescent="0.25">
      <c r="B86" s="29"/>
      <c r="C86" s="109"/>
      <c r="D86" s="108"/>
      <c r="E86" s="105"/>
      <c r="F86" s="105"/>
      <c r="G86" s="105"/>
      <c r="H86" s="105"/>
    </row>
    <row r="87" spans="2:8" s="80" customFormat="1" x14ac:dyDescent="0.25">
      <c r="B87" s="106"/>
      <c r="C87" s="102"/>
      <c r="D87" s="107"/>
      <c r="E87" s="104"/>
      <c r="F87" s="104"/>
      <c r="G87" s="104"/>
      <c r="H87" s="104"/>
    </row>
    <row r="88" spans="2:8" s="80" customFormat="1" x14ac:dyDescent="0.25">
      <c r="B88" s="101"/>
      <c r="C88" s="109"/>
      <c r="D88" s="103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101"/>
      <c r="C90" s="109"/>
      <c r="D90" s="103"/>
      <c r="E90" s="104"/>
      <c r="F90" s="104"/>
      <c r="G90" s="104"/>
      <c r="H90" s="104"/>
    </row>
    <row r="91" spans="2:8" s="80" customFormat="1" x14ac:dyDescent="0.25">
      <c r="B91" s="29"/>
      <c r="C91" s="109"/>
      <c r="D91" s="108"/>
      <c r="E91" s="105"/>
      <c r="F91" s="105"/>
      <c r="G91" s="105"/>
      <c r="H91" s="105"/>
    </row>
    <row r="92" spans="2:8" s="80" customFormat="1" x14ac:dyDescent="0.25">
      <c r="B92" s="106"/>
      <c r="C92" s="102"/>
      <c r="D92" s="107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101"/>
      <c r="C94" s="109"/>
      <c r="D94" s="103"/>
      <c r="E94" s="104"/>
      <c r="F94" s="104"/>
      <c r="G94" s="104"/>
      <c r="H94" s="104"/>
    </row>
    <row r="95" spans="2:8" s="80" customFormat="1" x14ac:dyDescent="0.25">
      <c r="B95" s="29"/>
      <c r="C95" s="110"/>
      <c r="D95" s="108"/>
      <c r="E95" s="105"/>
      <c r="F95" s="105"/>
      <c r="G95" s="105"/>
      <c r="H95" s="105"/>
    </row>
    <row r="96" spans="2:8" s="80" customFormat="1" x14ac:dyDescent="0.25">
      <c r="B96" s="106"/>
      <c r="C96" s="102"/>
      <c r="D96" s="107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111"/>
      <c r="C98" s="112"/>
      <c r="D98" s="113"/>
      <c r="E98" s="114"/>
      <c r="F98" s="114"/>
      <c r="G98" s="114"/>
      <c r="H98" s="114"/>
    </row>
    <row r="99" spans="2:8" s="80" customFormat="1" x14ac:dyDescent="0.25">
      <c r="B99" s="106"/>
      <c r="C99" s="102"/>
      <c r="D99" s="107"/>
      <c r="E99" s="104"/>
      <c r="F99" s="104"/>
      <c r="G99" s="104"/>
      <c r="H99" s="104"/>
    </row>
    <row r="100" spans="2:8" s="80" customFormat="1" x14ac:dyDescent="0.25">
      <c r="B100" s="101"/>
      <c r="C100" s="109"/>
      <c r="D100" s="103"/>
      <c r="E100" s="104"/>
      <c r="F100" s="104"/>
      <c r="G100" s="104"/>
      <c r="H100" s="104"/>
    </row>
    <row r="101" spans="2:8" s="80" customFormat="1" x14ac:dyDescent="0.25">
      <c r="B101" s="101"/>
      <c r="C101" s="109"/>
      <c r="D101" s="103"/>
      <c r="E101" s="104"/>
      <c r="F101" s="104"/>
      <c r="G101" s="104"/>
      <c r="H101" s="104"/>
    </row>
    <row r="102" spans="2:8" s="80" customFormat="1" x14ac:dyDescent="0.25">
      <c r="B102" s="101"/>
      <c r="C102" s="109"/>
      <c r="D102" s="103"/>
      <c r="E102" s="104"/>
      <c r="F102" s="104"/>
      <c r="G102" s="104"/>
      <c r="H102" s="104"/>
    </row>
    <row r="103" spans="2:8" s="80" customFormat="1" x14ac:dyDescent="0.25">
      <c r="B103" s="29"/>
      <c r="C103" s="109"/>
      <c r="D103" s="108"/>
      <c r="E103" s="105"/>
      <c r="F103" s="105"/>
      <c r="G103" s="105"/>
      <c r="H103" s="105"/>
    </row>
    <row r="104" spans="2:8" s="80" customFormat="1" x14ac:dyDescent="0.25">
      <c r="B104" s="106"/>
      <c r="C104" s="102"/>
      <c r="D104" s="107"/>
      <c r="E104" s="104"/>
      <c r="F104" s="104"/>
      <c r="G104" s="104"/>
      <c r="H104" s="104"/>
    </row>
    <row r="105" spans="2:8" s="80" customFormat="1" x14ac:dyDescent="0.25">
      <c r="B105" s="101"/>
      <c r="C105" s="109"/>
      <c r="D105" s="103"/>
      <c r="E105" s="104"/>
      <c r="F105" s="104"/>
      <c r="G105" s="104"/>
      <c r="H105" s="104"/>
    </row>
    <row r="106" spans="2:8" s="80" customFormat="1" x14ac:dyDescent="0.25">
      <c r="B106" s="29"/>
      <c r="C106" s="109"/>
      <c r="D106" s="108"/>
      <c r="E106" s="105"/>
      <c r="F106" s="105"/>
      <c r="G106" s="105"/>
      <c r="H106" s="105"/>
    </row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  <row r="153" s="80" customFormat="1" x14ac:dyDescent="0.25"/>
    <row r="154" s="80" customFormat="1" x14ac:dyDescent="0.25"/>
    <row r="155" s="80" customFormat="1" x14ac:dyDescent="0.25"/>
    <row r="156" s="80" customFormat="1" x14ac:dyDescent="0.25"/>
    <row r="157" s="80" customFormat="1" x14ac:dyDescent="0.25"/>
    <row r="158" s="80" customFormat="1" x14ac:dyDescent="0.25"/>
    <row r="159" s="80" customFormat="1" x14ac:dyDescent="0.25"/>
    <row r="160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152"/>
  <sheetViews>
    <sheetView topLeftCell="A40" zoomScaleSheetLayoutView="100" workbookViewId="0">
      <selection activeCell="D56" sqref="D56"/>
    </sheetView>
  </sheetViews>
  <sheetFormatPr baseColWidth="10" defaultRowHeight="15" x14ac:dyDescent="0.25"/>
  <cols>
    <col min="1" max="1" width="11.42578125" style="80"/>
    <col min="2" max="2" width="49.85546875" bestFit="1" customWidth="1"/>
    <col min="3" max="3" width="15.85546875" bestFit="1" customWidth="1"/>
    <col min="4" max="4" width="15.28515625" bestFit="1" customWidth="1"/>
    <col min="5" max="5" width="16.85546875" bestFit="1" customWidth="1"/>
    <col min="6" max="6" width="16.7109375" customWidth="1"/>
    <col min="7" max="7" width="11.7109375" bestFit="1" customWidth="1"/>
    <col min="8" max="8" width="11.85546875" bestFit="1" customWidth="1"/>
    <col min="9" max="29" width="11.42578125" style="80"/>
  </cols>
  <sheetData>
    <row r="6" spans="1:29" s="80" customFormat="1" x14ac:dyDescent="0.25"/>
    <row r="7" spans="1:29" ht="39.75" customHeight="1" x14ac:dyDescent="0.25">
      <c r="A7"/>
      <c r="B7" s="207" t="s">
        <v>308</v>
      </c>
      <c r="C7" s="208"/>
      <c r="D7" s="208"/>
      <c r="E7" s="208"/>
      <c r="F7" s="208"/>
      <c r="G7" s="208"/>
      <c r="H7" s="209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9.5" customHeight="1" x14ac:dyDescent="0.25">
      <c r="A8"/>
      <c r="B8" s="210" t="s">
        <v>48</v>
      </c>
      <c r="C8" s="210" t="s">
        <v>7</v>
      </c>
      <c r="D8" s="210" t="s">
        <v>49</v>
      </c>
      <c r="E8" s="210" t="s">
        <v>11</v>
      </c>
      <c r="F8" s="203" t="s">
        <v>50</v>
      </c>
      <c r="G8" s="204"/>
      <c r="H8" s="205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31.5" customHeight="1" x14ac:dyDescent="0.25">
      <c r="A9"/>
      <c r="B9" s="211"/>
      <c r="C9" s="211"/>
      <c r="D9" s="211"/>
      <c r="E9" s="211"/>
      <c r="F9" s="159" t="s">
        <v>10</v>
      </c>
      <c r="G9" s="159" t="s">
        <v>9</v>
      </c>
      <c r="H9" s="159" t="s">
        <v>8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s="80" customFormat="1" ht="15" customHeight="1" x14ac:dyDescent="0.25">
      <c r="B10" s="144">
        <v>43070</v>
      </c>
      <c r="C10" s="138"/>
      <c r="D10" s="146"/>
      <c r="E10" s="140"/>
      <c r="F10" s="129"/>
      <c r="G10" s="129"/>
      <c r="H10" s="129"/>
    </row>
    <row r="11" spans="1:29" s="80" customFormat="1" ht="15" customHeight="1" x14ac:dyDescent="0.25">
      <c r="B11" s="133" t="s">
        <v>284</v>
      </c>
      <c r="C11" s="142" t="s">
        <v>53</v>
      </c>
      <c r="D11" s="122">
        <f>E11/F11</f>
        <v>1429</v>
      </c>
      <c r="E11" s="123">
        <v>3215.25</v>
      </c>
      <c r="F11" s="125">
        <v>2.25</v>
      </c>
      <c r="G11" s="125">
        <v>2.25</v>
      </c>
      <c r="H11" s="125">
        <v>2.25</v>
      </c>
    </row>
    <row r="12" spans="1:29" s="80" customFormat="1" ht="15" customHeight="1" x14ac:dyDescent="0.25">
      <c r="B12" s="133" t="s">
        <v>304</v>
      </c>
      <c r="C12" s="142" t="s">
        <v>53</v>
      </c>
      <c r="D12" s="122">
        <f>E12/F12</f>
        <v>9000</v>
      </c>
      <c r="E12" s="123">
        <v>9900</v>
      </c>
      <c r="F12" s="125">
        <v>1.1000000000000001</v>
      </c>
      <c r="G12" s="125">
        <v>1.1000000000000001</v>
      </c>
      <c r="H12" s="125">
        <v>1.1000000000000001</v>
      </c>
    </row>
    <row r="13" spans="1:29" s="80" customFormat="1" ht="15" customHeight="1" x14ac:dyDescent="0.25">
      <c r="B13" s="133" t="s">
        <v>306</v>
      </c>
      <c r="C13" s="142" t="s">
        <v>53</v>
      </c>
      <c r="D13" s="122">
        <f>E13/F13</f>
        <v>286</v>
      </c>
      <c r="E13" s="123">
        <v>400.4</v>
      </c>
      <c r="F13" s="125">
        <v>1.4</v>
      </c>
      <c r="G13" s="125">
        <v>1.4</v>
      </c>
      <c r="H13" s="125">
        <v>1.4</v>
      </c>
    </row>
    <row r="14" spans="1:29" s="80" customFormat="1" ht="15" customHeight="1" x14ac:dyDescent="0.25">
      <c r="B14" s="133" t="s">
        <v>280</v>
      </c>
      <c r="C14" s="142" t="s">
        <v>53</v>
      </c>
      <c r="D14" s="122">
        <f>E14/F14</f>
        <v>490</v>
      </c>
      <c r="E14" s="123">
        <v>12985</v>
      </c>
      <c r="F14" s="125">
        <v>26.5</v>
      </c>
      <c r="G14" s="125">
        <v>26.5</v>
      </c>
      <c r="H14" s="125">
        <v>26.5</v>
      </c>
    </row>
    <row r="15" spans="1:29" s="80" customFormat="1" ht="15" customHeight="1" x14ac:dyDescent="0.25">
      <c r="B15" s="136" t="s">
        <v>12</v>
      </c>
      <c r="C15" s="138"/>
      <c r="D15" s="146">
        <f>SUM(D11:D14)</f>
        <v>11205</v>
      </c>
      <c r="E15" s="140">
        <v>26500.65</v>
      </c>
      <c r="F15" s="129">
        <v>7.8125</v>
      </c>
      <c r="G15" s="129">
        <v>1.1000000000000001</v>
      </c>
      <c r="H15" s="129">
        <v>26.5</v>
      </c>
      <c r="I15" s="186">
        <f>+E15/F15</f>
        <v>3392.0832</v>
      </c>
    </row>
    <row r="16" spans="1:29" s="80" customFormat="1" ht="15" customHeight="1" x14ac:dyDescent="0.25">
      <c r="B16" s="144">
        <v>43040</v>
      </c>
      <c r="C16" s="138"/>
      <c r="D16" s="146"/>
      <c r="E16" s="140"/>
      <c r="F16" s="129"/>
      <c r="G16" s="129"/>
      <c r="H16" s="129"/>
    </row>
    <row r="17" spans="2:8" s="80" customFormat="1" ht="15" customHeight="1" x14ac:dyDescent="0.25">
      <c r="B17" s="133" t="s">
        <v>304</v>
      </c>
      <c r="C17" s="142" t="s">
        <v>53</v>
      </c>
      <c r="D17" s="122">
        <f>E17/F17</f>
        <v>65567.098321342928</v>
      </c>
      <c r="E17" s="123">
        <v>68353.7</v>
      </c>
      <c r="F17" s="125">
        <v>1.0425</v>
      </c>
      <c r="G17" s="125">
        <v>1</v>
      </c>
      <c r="H17" s="125">
        <v>1.1000000000000001</v>
      </c>
    </row>
    <row r="18" spans="2:8" s="80" customFormat="1" ht="15" customHeight="1" x14ac:dyDescent="0.25">
      <c r="B18" s="133" t="s">
        <v>280</v>
      </c>
      <c r="C18" s="142" t="s">
        <v>53</v>
      </c>
      <c r="D18" s="122">
        <f>E18/F18</f>
        <v>22</v>
      </c>
      <c r="E18" s="123">
        <v>561</v>
      </c>
      <c r="F18" s="125">
        <v>25.5</v>
      </c>
      <c r="G18" s="125">
        <v>25.5</v>
      </c>
      <c r="H18" s="125">
        <v>25.5</v>
      </c>
    </row>
    <row r="19" spans="2:8" s="80" customFormat="1" ht="15" customHeight="1" x14ac:dyDescent="0.25">
      <c r="B19" s="136" t="s">
        <v>12</v>
      </c>
      <c r="C19" s="138"/>
      <c r="D19" s="146">
        <f>SUM(D17:D18)</f>
        <v>65589.098321342928</v>
      </c>
      <c r="E19" s="140">
        <v>68914.7</v>
      </c>
      <c r="F19" s="129">
        <v>5.9340000000000002</v>
      </c>
      <c r="G19" s="129">
        <v>1</v>
      </c>
      <c r="H19" s="129">
        <v>25.5</v>
      </c>
    </row>
    <row r="20" spans="2:8" s="80" customFormat="1" ht="15" customHeight="1" x14ac:dyDescent="0.25">
      <c r="B20" s="144">
        <v>43009</v>
      </c>
      <c r="C20" s="138"/>
      <c r="D20" s="146"/>
      <c r="E20" s="140"/>
      <c r="F20" s="129"/>
      <c r="G20" s="129"/>
      <c r="H20" s="129"/>
    </row>
    <row r="21" spans="2:8" s="80" customFormat="1" ht="15" customHeight="1" x14ac:dyDescent="0.25">
      <c r="B21" s="133" t="s">
        <v>306</v>
      </c>
      <c r="C21" s="142" t="s">
        <v>53</v>
      </c>
      <c r="D21" s="122">
        <f>E21/F21</f>
        <v>6961</v>
      </c>
      <c r="E21" s="123">
        <v>9745.4</v>
      </c>
      <c r="F21" s="125">
        <v>1.4</v>
      </c>
      <c r="G21" s="125">
        <v>1.4</v>
      </c>
      <c r="H21" s="125">
        <v>1.4</v>
      </c>
    </row>
    <row r="22" spans="2:8" s="80" customFormat="1" ht="15" customHeight="1" x14ac:dyDescent="0.25">
      <c r="B22" s="136" t="s">
        <v>12</v>
      </c>
      <c r="C22" s="138"/>
      <c r="D22" s="146">
        <f>SUM(D21)</f>
        <v>6961</v>
      </c>
      <c r="E22" s="140">
        <f>SUM(E21)</f>
        <v>9745.4</v>
      </c>
      <c r="F22" s="129">
        <v>1.4</v>
      </c>
      <c r="G22" s="129">
        <v>1.4</v>
      </c>
      <c r="H22" s="129">
        <v>1.4</v>
      </c>
    </row>
    <row r="23" spans="2:8" s="80" customFormat="1" ht="15" customHeight="1" x14ac:dyDescent="0.25">
      <c r="B23" s="144">
        <v>42979</v>
      </c>
      <c r="C23" s="138"/>
      <c r="D23" s="146"/>
      <c r="E23" s="140"/>
      <c r="F23" s="129"/>
      <c r="G23" s="129"/>
      <c r="H23" s="129"/>
    </row>
    <row r="24" spans="2:8" s="80" customFormat="1" ht="15" customHeight="1" x14ac:dyDescent="0.25">
      <c r="B24" s="133" t="s">
        <v>56</v>
      </c>
      <c r="C24" s="142" t="s">
        <v>22</v>
      </c>
      <c r="D24" s="122">
        <f>E24/F24</f>
        <v>500</v>
      </c>
      <c r="E24" s="123">
        <v>27500</v>
      </c>
      <c r="F24" s="125">
        <v>55</v>
      </c>
      <c r="G24" s="125">
        <v>55</v>
      </c>
      <c r="H24" s="125">
        <v>55</v>
      </c>
    </row>
    <row r="25" spans="2:8" s="80" customFormat="1" ht="15" customHeight="1" x14ac:dyDescent="0.25">
      <c r="B25" s="133" t="s">
        <v>280</v>
      </c>
      <c r="C25" s="142" t="s">
        <v>53</v>
      </c>
      <c r="D25" s="122">
        <f>E25/F25</f>
        <v>443</v>
      </c>
      <c r="E25" s="123">
        <v>11296.5</v>
      </c>
      <c r="F25" s="125">
        <v>25.5</v>
      </c>
      <c r="G25" s="125">
        <v>25.5</v>
      </c>
      <c r="H25" s="125">
        <v>25.5</v>
      </c>
    </row>
    <row r="26" spans="2:8" s="80" customFormat="1" ht="15" customHeight="1" x14ac:dyDescent="0.25">
      <c r="B26" s="133" t="s">
        <v>307</v>
      </c>
      <c r="C26" s="142" t="s">
        <v>53</v>
      </c>
      <c r="D26" s="122">
        <f>E26/F26</f>
        <v>625</v>
      </c>
      <c r="E26" s="123">
        <v>7500</v>
      </c>
      <c r="F26" s="125">
        <v>12</v>
      </c>
      <c r="G26" s="125">
        <v>12</v>
      </c>
      <c r="H26" s="125">
        <v>12</v>
      </c>
    </row>
    <row r="27" spans="2:8" s="80" customFormat="1" ht="15" customHeight="1" x14ac:dyDescent="0.25">
      <c r="B27" s="136" t="s">
        <v>12</v>
      </c>
      <c r="C27" s="138"/>
      <c r="D27" s="146">
        <f>SUM(D24:D26)</f>
        <v>1568</v>
      </c>
      <c r="E27" s="140">
        <f>SUM(E24:E26)</f>
        <v>46296.5</v>
      </c>
      <c r="F27" s="129">
        <v>36.875</v>
      </c>
      <c r="G27" s="129">
        <v>12</v>
      </c>
      <c r="H27" s="129">
        <v>55</v>
      </c>
    </row>
    <row r="28" spans="2:8" s="80" customFormat="1" ht="15" customHeight="1" x14ac:dyDescent="0.25">
      <c r="B28" s="144">
        <v>42948</v>
      </c>
      <c r="C28" s="138"/>
      <c r="D28" s="146"/>
      <c r="E28" s="140"/>
      <c r="F28" s="129"/>
      <c r="G28" s="129"/>
      <c r="H28" s="129"/>
    </row>
    <row r="29" spans="2:8" s="80" customFormat="1" ht="15" customHeight="1" x14ac:dyDescent="0.25">
      <c r="B29" s="133" t="s">
        <v>284</v>
      </c>
      <c r="C29" s="142" t="s">
        <v>53</v>
      </c>
      <c r="D29" s="122">
        <f>E29/F29</f>
        <v>2170</v>
      </c>
      <c r="E29" s="123">
        <v>4882.5</v>
      </c>
      <c r="F29" s="125">
        <v>2.25</v>
      </c>
      <c r="G29" s="125">
        <v>2.25</v>
      </c>
      <c r="H29" s="125">
        <v>2.25</v>
      </c>
    </row>
    <row r="30" spans="2:8" s="80" customFormat="1" ht="15" customHeight="1" x14ac:dyDescent="0.25">
      <c r="B30" s="136" t="s">
        <v>12</v>
      </c>
      <c r="C30" s="138"/>
      <c r="D30" s="146">
        <f>SUM(D29)</f>
        <v>2170</v>
      </c>
      <c r="E30" s="140">
        <f>SUM(E29)</f>
        <v>4882.5</v>
      </c>
      <c r="F30" s="129">
        <v>2.25</v>
      </c>
      <c r="G30" s="129">
        <v>2.25</v>
      </c>
      <c r="H30" s="129">
        <v>2.25</v>
      </c>
    </row>
    <row r="31" spans="2:8" s="80" customFormat="1" ht="15" customHeight="1" x14ac:dyDescent="0.25">
      <c r="B31" s="144"/>
      <c r="C31" s="138"/>
      <c r="D31" s="146"/>
      <c r="E31" s="140"/>
      <c r="F31" s="129"/>
      <c r="G31" s="129"/>
      <c r="H31" s="129"/>
    </row>
    <row r="32" spans="2:8" s="80" customFormat="1" ht="15" customHeight="1" x14ac:dyDescent="0.25">
      <c r="B32" s="144">
        <v>42917</v>
      </c>
      <c r="C32" s="138"/>
      <c r="D32" s="146"/>
      <c r="E32" s="140"/>
      <c r="F32" s="129"/>
      <c r="G32" s="129"/>
      <c r="H32" s="129"/>
    </row>
    <row r="33" spans="2:8" s="80" customFormat="1" ht="15" customHeight="1" x14ac:dyDescent="0.25">
      <c r="B33" s="133" t="s">
        <v>304</v>
      </c>
      <c r="C33" s="142" t="s">
        <v>53</v>
      </c>
      <c r="D33" s="122">
        <f>E33/F33</f>
        <v>999.99999999999989</v>
      </c>
      <c r="E33" s="123">
        <v>1100</v>
      </c>
      <c r="F33" s="125">
        <v>1.1000000000000001</v>
      </c>
      <c r="G33" s="125">
        <v>1.1000000000000001</v>
      </c>
      <c r="H33" s="125">
        <v>1.1000000000000001</v>
      </c>
    </row>
    <row r="34" spans="2:8" s="80" customFormat="1" ht="15" customHeight="1" x14ac:dyDescent="0.25">
      <c r="B34" s="133" t="s">
        <v>306</v>
      </c>
      <c r="C34" s="142" t="s">
        <v>53</v>
      </c>
      <c r="D34" s="122">
        <f>E34/F34</f>
        <v>10000</v>
      </c>
      <c r="E34" s="123">
        <v>15000</v>
      </c>
      <c r="F34" s="125">
        <v>1.5</v>
      </c>
      <c r="G34" s="125">
        <v>1.5</v>
      </c>
      <c r="H34" s="125">
        <v>1.5</v>
      </c>
    </row>
    <row r="35" spans="2:8" s="80" customFormat="1" ht="15" customHeight="1" x14ac:dyDescent="0.25">
      <c r="B35" s="136" t="s">
        <v>12</v>
      </c>
      <c r="C35" s="138"/>
      <c r="D35" s="146">
        <f>SUM(D33:D34)</f>
        <v>11000</v>
      </c>
      <c r="E35" s="140">
        <f>SUM(E33:E34)</f>
        <v>16100</v>
      </c>
      <c r="F35" s="129">
        <v>1.3</v>
      </c>
      <c r="G35" s="129">
        <v>1.1000000000000001</v>
      </c>
      <c r="H35" s="129">
        <v>1.5</v>
      </c>
    </row>
    <row r="36" spans="2:8" s="80" customFormat="1" ht="15" customHeight="1" x14ac:dyDescent="0.25">
      <c r="B36" s="144">
        <v>42887</v>
      </c>
      <c r="C36" s="138"/>
      <c r="D36" s="146"/>
      <c r="E36" s="140"/>
      <c r="F36" s="129"/>
      <c r="G36" s="129"/>
      <c r="H36" s="129"/>
    </row>
    <row r="37" spans="2:8" s="80" customFormat="1" ht="15" customHeight="1" x14ac:dyDescent="0.25">
      <c r="B37" s="133" t="s">
        <v>284</v>
      </c>
      <c r="C37" s="142" t="s">
        <v>53</v>
      </c>
      <c r="D37" s="122">
        <f>E37/F37</f>
        <v>5651</v>
      </c>
      <c r="E37" s="123">
        <v>13279.85</v>
      </c>
      <c r="F37" s="125">
        <v>2.35</v>
      </c>
      <c r="G37" s="125">
        <v>2.35</v>
      </c>
      <c r="H37" s="125">
        <v>2.35</v>
      </c>
    </row>
    <row r="38" spans="2:8" s="80" customFormat="1" ht="15" customHeight="1" x14ac:dyDescent="0.25">
      <c r="B38" s="133" t="s">
        <v>306</v>
      </c>
      <c r="C38" s="142" t="s">
        <v>53</v>
      </c>
      <c r="D38" s="122">
        <f>E38/F38</f>
        <v>60094.339622641513</v>
      </c>
      <c r="E38" s="123">
        <v>91000</v>
      </c>
      <c r="F38" s="125">
        <v>1.5142857142857142</v>
      </c>
      <c r="G38" s="125">
        <v>1.5</v>
      </c>
      <c r="H38" s="125">
        <v>1.6</v>
      </c>
    </row>
    <row r="39" spans="2:8" s="80" customFormat="1" ht="15" customHeight="1" x14ac:dyDescent="0.25">
      <c r="B39" s="136" t="s">
        <v>12</v>
      </c>
      <c r="C39" s="138"/>
      <c r="D39" s="146">
        <f>SUM(D37:D38)</f>
        <v>65745.339622641506</v>
      </c>
      <c r="E39" s="140">
        <v>104279.85</v>
      </c>
      <c r="F39" s="129">
        <v>1.6187499999999999</v>
      </c>
      <c r="G39" s="129">
        <v>1.5</v>
      </c>
      <c r="H39" s="129">
        <v>2.35</v>
      </c>
    </row>
    <row r="40" spans="2:8" s="80" customFormat="1" ht="15" customHeight="1" x14ac:dyDescent="0.25">
      <c r="B40" s="144">
        <v>42856</v>
      </c>
      <c r="C40" s="138"/>
      <c r="D40" s="146"/>
      <c r="E40" s="140"/>
      <c r="F40" s="129"/>
      <c r="G40" s="129"/>
      <c r="H40" s="129"/>
    </row>
    <row r="41" spans="2:8" s="80" customFormat="1" ht="15" customHeight="1" x14ac:dyDescent="0.25">
      <c r="B41" s="144"/>
      <c r="C41" s="138"/>
      <c r="D41" s="146"/>
      <c r="E41" s="140"/>
      <c r="F41" s="129"/>
      <c r="G41" s="129"/>
      <c r="H41" s="129"/>
    </row>
    <row r="42" spans="2:8" s="80" customFormat="1" ht="15" customHeight="1" x14ac:dyDescent="0.25">
      <c r="B42" s="136" t="s">
        <v>12</v>
      </c>
      <c r="C42" s="138"/>
      <c r="D42" s="146"/>
      <c r="E42" s="140"/>
      <c r="F42" s="129"/>
      <c r="G42" s="129"/>
      <c r="H42" s="129"/>
    </row>
    <row r="43" spans="2:8" s="80" customFormat="1" ht="15" customHeight="1" x14ac:dyDescent="0.25">
      <c r="B43" s="144">
        <v>42826</v>
      </c>
      <c r="C43" s="138"/>
      <c r="D43" s="146"/>
      <c r="E43" s="140"/>
      <c r="F43" s="129"/>
      <c r="G43" s="129"/>
      <c r="H43" s="129"/>
    </row>
    <row r="44" spans="2:8" s="80" customFormat="1" ht="15" customHeight="1" x14ac:dyDescent="0.25">
      <c r="B44" s="133" t="s">
        <v>304</v>
      </c>
      <c r="C44" s="142" t="s">
        <v>53</v>
      </c>
      <c r="D44" s="122">
        <f>E44/F44</f>
        <v>17598.941666666666</v>
      </c>
      <c r="E44" s="123">
        <v>21118.73</v>
      </c>
      <c r="F44" s="125">
        <v>1.2</v>
      </c>
      <c r="G44" s="125">
        <v>1.19</v>
      </c>
      <c r="H44" s="125">
        <v>1.22</v>
      </c>
    </row>
    <row r="45" spans="2:8" s="80" customFormat="1" ht="15" customHeight="1" x14ac:dyDescent="0.25">
      <c r="B45" s="136" t="s">
        <v>12</v>
      </c>
      <c r="C45" s="138"/>
      <c r="D45" s="146">
        <f>SUM(D44)</f>
        <v>17598.941666666666</v>
      </c>
      <c r="E45" s="140">
        <f>SUM(E44)</f>
        <v>21118.73</v>
      </c>
      <c r="F45" s="129">
        <v>1.2</v>
      </c>
      <c r="G45" s="129">
        <v>1.19</v>
      </c>
      <c r="H45" s="129">
        <v>1.22</v>
      </c>
    </row>
    <row r="46" spans="2:8" s="80" customFormat="1" ht="15" customHeight="1" x14ac:dyDescent="0.25">
      <c r="B46" s="144">
        <v>42795</v>
      </c>
      <c r="C46" s="138"/>
      <c r="D46" s="146"/>
      <c r="E46" s="140"/>
      <c r="F46" s="129"/>
      <c r="G46" s="129"/>
      <c r="H46" s="129"/>
    </row>
    <row r="47" spans="2:8" s="80" customFormat="1" ht="15" customHeight="1" x14ac:dyDescent="0.25">
      <c r="B47" s="133" t="s">
        <v>295</v>
      </c>
      <c r="C47" s="142" t="s">
        <v>296</v>
      </c>
      <c r="D47" s="122">
        <f>E47/F47</f>
        <v>21969.999999999996</v>
      </c>
      <c r="E47" s="123">
        <v>19914.706499999997</v>
      </c>
      <c r="F47" s="125">
        <v>0.90644999999999998</v>
      </c>
      <c r="G47" s="125">
        <v>0.90644999999999998</v>
      </c>
      <c r="H47" s="125">
        <v>0.90644999999999998</v>
      </c>
    </row>
    <row r="48" spans="2:8" s="80" customFormat="1" ht="15" customHeight="1" x14ac:dyDescent="0.25">
      <c r="B48" s="133" t="s">
        <v>302</v>
      </c>
      <c r="C48" s="142" t="s">
        <v>22</v>
      </c>
      <c r="D48" s="122">
        <f>E48/F48</f>
        <v>20000</v>
      </c>
      <c r="E48" s="123">
        <v>23000</v>
      </c>
      <c r="F48" s="125">
        <v>1.1499999999999999</v>
      </c>
      <c r="G48" s="125">
        <v>1.1499999999999999</v>
      </c>
      <c r="H48" s="125">
        <v>1.1499999999999999</v>
      </c>
    </row>
    <row r="49" spans="2:8" s="80" customFormat="1" ht="15" customHeight="1" x14ac:dyDescent="0.25">
      <c r="B49" s="136" t="s">
        <v>12</v>
      </c>
      <c r="C49" s="138"/>
      <c r="D49" s="146">
        <f>SUM(D47:D48)</f>
        <v>41970</v>
      </c>
      <c r="E49" s="140">
        <f>SUM(E47:E48)</f>
        <v>42914.7065</v>
      </c>
      <c r="F49" s="129">
        <v>1.1094083333333333</v>
      </c>
      <c r="G49" s="129">
        <v>0.90644999999999998</v>
      </c>
      <c r="H49" s="129">
        <v>1.1499999999999999</v>
      </c>
    </row>
    <row r="50" spans="2:8" s="80" customFormat="1" ht="15" customHeight="1" x14ac:dyDescent="0.25">
      <c r="B50" s="144"/>
      <c r="C50" s="138"/>
      <c r="D50" s="146"/>
      <c r="E50" s="140"/>
      <c r="F50" s="129"/>
      <c r="G50" s="129"/>
      <c r="H50" s="129"/>
    </row>
    <row r="51" spans="2:8" s="80" customFormat="1" ht="15" customHeight="1" x14ac:dyDescent="0.25">
      <c r="B51" s="144">
        <v>42767</v>
      </c>
      <c r="C51" s="138"/>
      <c r="D51" s="146"/>
      <c r="E51" s="140"/>
      <c r="F51" s="129"/>
      <c r="G51" s="129"/>
      <c r="H51" s="129"/>
    </row>
    <row r="52" spans="2:8" s="80" customFormat="1" ht="15" customHeight="1" x14ac:dyDescent="0.25">
      <c r="B52" s="133" t="s">
        <v>284</v>
      </c>
      <c r="C52" s="142" t="s">
        <v>53</v>
      </c>
      <c r="D52" s="122">
        <f>E52/F52</f>
        <v>200</v>
      </c>
      <c r="E52" s="123">
        <v>500</v>
      </c>
      <c r="F52" s="125">
        <v>2.5</v>
      </c>
      <c r="G52" s="125">
        <v>2.5</v>
      </c>
      <c r="H52" s="125">
        <v>2.5</v>
      </c>
    </row>
    <row r="53" spans="2:8" s="80" customFormat="1" ht="15" customHeight="1" x14ac:dyDescent="0.25">
      <c r="B53" s="133" t="s">
        <v>56</v>
      </c>
      <c r="C53" s="142" t="s">
        <v>22</v>
      </c>
      <c r="D53" s="122">
        <f>E53/F53</f>
        <v>1</v>
      </c>
      <c r="E53" s="123">
        <v>55</v>
      </c>
      <c r="F53" s="125">
        <v>55</v>
      </c>
      <c r="G53" s="125">
        <v>55</v>
      </c>
      <c r="H53" s="125">
        <v>55</v>
      </c>
    </row>
    <row r="54" spans="2:8" s="80" customFormat="1" ht="15" customHeight="1" x14ac:dyDescent="0.25">
      <c r="B54" s="133" t="s">
        <v>304</v>
      </c>
      <c r="C54" s="142" t="s">
        <v>53</v>
      </c>
      <c r="D54" s="122">
        <f>E54/F54</f>
        <v>6417</v>
      </c>
      <c r="E54" s="123">
        <v>7700.4</v>
      </c>
      <c r="F54" s="125">
        <v>1.2</v>
      </c>
      <c r="G54" s="125">
        <v>1.2</v>
      </c>
      <c r="H54" s="125">
        <v>1.2</v>
      </c>
    </row>
    <row r="55" spans="2:8" s="80" customFormat="1" ht="15" customHeight="1" x14ac:dyDescent="0.25">
      <c r="B55" s="136" t="s">
        <v>12</v>
      </c>
      <c r="C55" s="138"/>
      <c r="D55" s="146">
        <f>SUM(D52:D54)</f>
        <v>6618</v>
      </c>
      <c r="E55" s="140">
        <v>8255.4</v>
      </c>
      <c r="F55" s="129">
        <v>19.566666666666666</v>
      </c>
      <c r="G55" s="129">
        <v>1.2</v>
      </c>
      <c r="H55" s="129">
        <v>55</v>
      </c>
    </row>
    <row r="56" spans="2:8" s="80" customFormat="1" ht="15" customHeight="1" x14ac:dyDescent="0.25">
      <c r="B56" s="130">
        <v>42736</v>
      </c>
      <c r="C56" s="138"/>
      <c r="D56" s="128"/>
      <c r="E56" s="140"/>
      <c r="F56" s="129"/>
      <c r="G56" s="129"/>
      <c r="H56" s="129"/>
    </row>
    <row r="57" spans="2:8" s="80" customFormat="1" ht="15" customHeight="1" x14ac:dyDescent="0.25">
      <c r="B57" s="133" t="s">
        <v>56</v>
      </c>
      <c r="C57" s="142" t="s">
        <v>22</v>
      </c>
      <c r="D57" s="122">
        <f>E57/F57</f>
        <v>4</v>
      </c>
      <c r="E57" s="123">
        <v>220</v>
      </c>
      <c r="F57" s="125">
        <v>55</v>
      </c>
      <c r="G57" s="125">
        <v>55</v>
      </c>
      <c r="H57" s="125">
        <v>55</v>
      </c>
    </row>
    <row r="58" spans="2:8" s="80" customFormat="1" ht="15" customHeight="1" x14ac:dyDescent="0.25">
      <c r="B58" s="133" t="s">
        <v>304</v>
      </c>
      <c r="C58" s="142" t="s">
        <v>53</v>
      </c>
      <c r="D58" s="122">
        <f>E58/F58</f>
        <v>500</v>
      </c>
      <c r="E58" s="123">
        <v>625</v>
      </c>
      <c r="F58" s="125">
        <v>1.25</v>
      </c>
      <c r="G58" s="125">
        <v>1.25</v>
      </c>
      <c r="H58" s="125">
        <v>1.25</v>
      </c>
    </row>
    <row r="59" spans="2:8" s="80" customFormat="1" ht="15" customHeight="1" x14ac:dyDescent="0.25">
      <c r="B59" s="136" t="s">
        <v>12</v>
      </c>
      <c r="C59" s="142"/>
      <c r="D59" s="143">
        <f>SUM(D57:D58)</f>
        <v>504</v>
      </c>
      <c r="E59" s="140">
        <f>SUM(E57:E58)</f>
        <v>845</v>
      </c>
      <c r="F59" s="129">
        <v>37.083333333333336</v>
      </c>
      <c r="G59" s="129">
        <v>1.25</v>
      </c>
      <c r="H59" s="129">
        <v>55</v>
      </c>
    </row>
    <row r="60" spans="2:8" s="80" customFormat="1" ht="15" customHeight="1" x14ac:dyDescent="0.25">
      <c r="B60" s="101"/>
      <c r="C60" s="102"/>
      <c r="D60" s="103"/>
      <c r="E60" s="104"/>
      <c r="F60" s="104"/>
      <c r="G60" s="104"/>
      <c r="H60" s="104"/>
    </row>
    <row r="61" spans="2:8" s="80" customFormat="1" ht="15" customHeight="1" x14ac:dyDescent="0.25">
      <c r="B61" s="29"/>
      <c r="C61" s="102"/>
      <c r="D61" s="108"/>
      <c r="E61" s="105"/>
      <c r="F61" s="105"/>
      <c r="G61" s="105"/>
      <c r="H61" s="105"/>
    </row>
    <row r="62" spans="2:8" s="80" customFormat="1" ht="15" customHeight="1" x14ac:dyDescent="0.25">
      <c r="B62" s="106"/>
      <c r="C62" s="102"/>
      <c r="D62" s="107"/>
      <c r="E62" s="104"/>
      <c r="F62" s="104"/>
      <c r="G62" s="104"/>
      <c r="H62" s="104"/>
    </row>
    <row r="63" spans="2:8" s="80" customFormat="1" ht="15" customHeight="1" x14ac:dyDescent="0.25">
      <c r="B63" s="101"/>
      <c r="C63" s="102"/>
      <c r="D63" s="103"/>
      <c r="E63" s="104"/>
      <c r="F63" s="104"/>
      <c r="G63" s="104"/>
      <c r="H63" s="104"/>
    </row>
    <row r="64" spans="2:8" s="80" customFormat="1" ht="15" customHeight="1" x14ac:dyDescent="0.25">
      <c r="B64" s="29"/>
      <c r="C64" s="102"/>
      <c r="D64" s="108"/>
      <c r="E64" s="105"/>
      <c r="F64" s="105"/>
      <c r="G64" s="105"/>
      <c r="H64" s="105"/>
    </row>
    <row r="65" spans="2:8" s="80" customFormat="1" ht="15" customHeight="1" x14ac:dyDescent="0.25">
      <c r="B65" s="106"/>
      <c r="C65" s="102"/>
      <c r="D65" s="107"/>
      <c r="E65" s="104"/>
      <c r="F65" s="104"/>
      <c r="G65" s="104"/>
      <c r="H65" s="104"/>
    </row>
    <row r="66" spans="2:8" s="80" customFormat="1" ht="15" customHeight="1" x14ac:dyDescent="0.25">
      <c r="B66" s="101"/>
      <c r="C66" s="102"/>
      <c r="D66" s="103"/>
      <c r="E66" s="104"/>
      <c r="F66" s="104"/>
      <c r="G66" s="104"/>
      <c r="H66" s="104"/>
    </row>
    <row r="67" spans="2:8" s="80" customFormat="1" ht="15" customHeight="1" x14ac:dyDescent="0.25">
      <c r="B67" s="101"/>
      <c r="C67" s="102"/>
      <c r="D67" s="103"/>
      <c r="E67" s="104"/>
      <c r="F67" s="104"/>
      <c r="G67" s="104"/>
      <c r="H67" s="104"/>
    </row>
    <row r="68" spans="2:8" s="80" customFormat="1" ht="15" customHeight="1" x14ac:dyDescent="0.25">
      <c r="B68" s="29"/>
      <c r="C68" s="102"/>
      <c r="D68" s="108"/>
      <c r="E68" s="105"/>
      <c r="F68" s="105"/>
      <c r="G68" s="105"/>
      <c r="H68" s="105"/>
    </row>
    <row r="69" spans="2:8" s="80" customFormat="1" ht="15" customHeight="1" x14ac:dyDescent="0.25">
      <c r="B69" s="106"/>
      <c r="C69" s="102"/>
      <c r="D69" s="107"/>
      <c r="E69" s="104"/>
      <c r="F69" s="104"/>
      <c r="G69" s="104"/>
      <c r="H69" s="104"/>
    </row>
    <row r="70" spans="2:8" s="80" customFormat="1" ht="15" customHeight="1" x14ac:dyDescent="0.25">
      <c r="B70" s="101"/>
      <c r="C70" s="109"/>
      <c r="D70" s="103"/>
      <c r="E70" s="104"/>
      <c r="F70" s="104"/>
      <c r="G70" s="104"/>
      <c r="H70" s="104"/>
    </row>
    <row r="71" spans="2:8" s="80" customFormat="1" ht="15" customHeight="1" x14ac:dyDescent="0.25">
      <c r="B71" s="101"/>
      <c r="C71" s="109"/>
      <c r="D71" s="103"/>
      <c r="E71" s="104"/>
      <c r="F71" s="104"/>
      <c r="G71" s="104"/>
      <c r="H71" s="104"/>
    </row>
    <row r="72" spans="2:8" s="80" customFormat="1" ht="15" customHeight="1" x14ac:dyDescent="0.25">
      <c r="B72" s="101"/>
      <c r="C72" s="109"/>
      <c r="D72" s="103"/>
      <c r="E72" s="104"/>
      <c r="F72" s="104"/>
      <c r="G72" s="104"/>
      <c r="H72" s="104"/>
    </row>
    <row r="73" spans="2:8" s="80" customFormat="1" ht="15" customHeight="1" x14ac:dyDescent="0.25">
      <c r="B73" s="29"/>
      <c r="C73" s="109"/>
      <c r="D73" s="108"/>
      <c r="E73" s="105"/>
      <c r="F73" s="105"/>
      <c r="G73" s="105"/>
      <c r="H73" s="105"/>
    </row>
    <row r="74" spans="2:8" s="80" customFormat="1" ht="15" customHeight="1" x14ac:dyDescent="0.25">
      <c r="B74" s="106"/>
      <c r="C74" s="102"/>
      <c r="D74" s="107"/>
      <c r="E74" s="104"/>
      <c r="F74" s="104"/>
      <c r="G74" s="104"/>
      <c r="H74" s="104"/>
    </row>
    <row r="75" spans="2:8" s="80" customFormat="1" ht="15" customHeight="1" x14ac:dyDescent="0.25">
      <c r="B75" s="101"/>
      <c r="C75" s="109"/>
      <c r="D75" s="103"/>
      <c r="E75" s="104"/>
      <c r="F75" s="104"/>
      <c r="G75" s="104"/>
      <c r="H75" s="104"/>
    </row>
    <row r="76" spans="2:8" s="80" customFormat="1" ht="15" customHeight="1" x14ac:dyDescent="0.25">
      <c r="B76" s="101"/>
      <c r="C76" s="109"/>
      <c r="D76" s="103"/>
      <c r="E76" s="104"/>
      <c r="F76" s="104"/>
      <c r="G76" s="104"/>
      <c r="H76" s="104"/>
    </row>
    <row r="77" spans="2:8" s="80" customFormat="1" ht="15" customHeight="1" x14ac:dyDescent="0.25">
      <c r="B77" s="101"/>
      <c r="C77" s="109"/>
      <c r="D77" s="103"/>
      <c r="E77" s="104"/>
      <c r="F77" s="104"/>
      <c r="G77" s="104"/>
      <c r="H77" s="104"/>
    </row>
    <row r="78" spans="2:8" s="80" customFormat="1" ht="15" customHeight="1" x14ac:dyDescent="0.25">
      <c r="B78" s="29"/>
      <c r="C78" s="109"/>
      <c r="D78" s="108"/>
      <c r="E78" s="105"/>
      <c r="F78" s="105"/>
      <c r="G78" s="105"/>
      <c r="H78" s="105"/>
    </row>
    <row r="79" spans="2:8" s="80" customFormat="1" x14ac:dyDescent="0.25">
      <c r="B79" s="106"/>
      <c r="C79" s="102"/>
      <c r="D79" s="107"/>
      <c r="E79" s="104"/>
      <c r="F79" s="104"/>
      <c r="G79" s="104"/>
      <c r="H79" s="104"/>
    </row>
    <row r="80" spans="2:8" s="80" customFormat="1" x14ac:dyDescent="0.25">
      <c r="B80" s="101"/>
      <c r="C80" s="109"/>
      <c r="D80" s="103"/>
      <c r="E80" s="104"/>
      <c r="F80" s="104"/>
      <c r="G80" s="104"/>
      <c r="H80" s="104"/>
    </row>
    <row r="81" spans="2:8" s="80" customFormat="1" x14ac:dyDescent="0.25">
      <c r="B81" s="101"/>
      <c r="C81" s="109"/>
      <c r="D81" s="103"/>
      <c r="E81" s="104"/>
      <c r="F81" s="104"/>
      <c r="G81" s="104"/>
      <c r="H81" s="104"/>
    </row>
    <row r="82" spans="2:8" s="80" customFormat="1" x14ac:dyDescent="0.25">
      <c r="B82" s="101"/>
      <c r="C82" s="109"/>
      <c r="D82" s="103"/>
      <c r="E82" s="104"/>
      <c r="F82" s="104"/>
      <c r="G82" s="104"/>
      <c r="H82" s="104"/>
    </row>
    <row r="83" spans="2:8" s="80" customFormat="1" x14ac:dyDescent="0.25">
      <c r="B83" s="29"/>
      <c r="C83" s="109"/>
      <c r="D83" s="108"/>
      <c r="E83" s="105"/>
      <c r="F83" s="105"/>
      <c r="G83" s="105"/>
      <c r="H83" s="105"/>
    </row>
    <row r="84" spans="2:8" s="80" customFormat="1" x14ac:dyDescent="0.25">
      <c r="B84" s="106"/>
      <c r="C84" s="102"/>
      <c r="D84" s="107"/>
      <c r="E84" s="104"/>
      <c r="F84" s="104"/>
      <c r="G84" s="104"/>
      <c r="H84" s="104"/>
    </row>
    <row r="85" spans="2:8" s="80" customFormat="1" x14ac:dyDescent="0.25">
      <c r="B85" s="101"/>
      <c r="C85" s="109"/>
      <c r="D85" s="103"/>
      <c r="E85" s="104"/>
      <c r="F85" s="104"/>
      <c r="G85" s="104"/>
      <c r="H85" s="104"/>
    </row>
    <row r="86" spans="2:8" s="80" customFormat="1" x14ac:dyDescent="0.25">
      <c r="B86" s="101"/>
      <c r="C86" s="109"/>
      <c r="D86" s="103"/>
      <c r="E86" s="104"/>
      <c r="F86" s="104"/>
      <c r="G86" s="104"/>
      <c r="H86" s="104"/>
    </row>
    <row r="87" spans="2:8" s="80" customFormat="1" x14ac:dyDescent="0.25">
      <c r="B87" s="29"/>
      <c r="C87" s="110"/>
      <c r="D87" s="108"/>
      <c r="E87" s="105"/>
      <c r="F87" s="105"/>
      <c r="G87" s="105"/>
      <c r="H87" s="105"/>
    </row>
    <row r="88" spans="2:8" s="80" customFormat="1" x14ac:dyDescent="0.25">
      <c r="B88" s="106"/>
      <c r="C88" s="102"/>
      <c r="D88" s="107"/>
      <c r="E88" s="104"/>
      <c r="F88" s="104"/>
      <c r="G88" s="104"/>
      <c r="H88" s="104"/>
    </row>
    <row r="89" spans="2:8" s="80" customFormat="1" x14ac:dyDescent="0.25">
      <c r="B89" s="101"/>
      <c r="C89" s="109"/>
      <c r="D89" s="103"/>
      <c r="E89" s="104"/>
      <c r="F89" s="104"/>
      <c r="G89" s="104"/>
      <c r="H89" s="104"/>
    </row>
    <row r="90" spans="2:8" s="80" customFormat="1" x14ac:dyDescent="0.25">
      <c r="B90" s="111"/>
      <c r="C90" s="112"/>
      <c r="D90" s="113"/>
      <c r="E90" s="114"/>
      <c r="F90" s="114"/>
      <c r="G90" s="114"/>
      <c r="H90" s="114"/>
    </row>
    <row r="91" spans="2:8" s="80" customFormat="1" x14ac:dyDescent="0.25">
      <c r="B91" s="106"/>
      <c r="C91" s="102"/>
      <c r="D91" s="107"/>
      <c r="E91" s="104"/>
      <c r="F91" s="104"/>
      <c r="G91" s="104"/>
      <c r="H91" s="104"/>
    </row>
    <row r="92" spans="2:8" s="80" customFormat="1" x14ac:dyDescent="0.25">
      <c r="B92" s="101"/>
      <c r="C92" s="109"/>
      <c r="D92" s="103"/>
      <c r="E92" s="104"/>
      <c r="F92" s="104"/>
      <c r="G92" s="104"/>
      <c r="H92" s="104"/>
    </row>
    <row r="93" spans="2:8" s="80" customFormat="1" x14ac:dyDescent="0.25">
      <c r="B93" s="101"/>
      <c r="C93" s="109"/>
      <c r="D93" s="103"/>
      <c r="E93" s="104"/>
      <c r="F93" s="104"/>
      <c r="G93" s="104"/>
      <c r="H93" s="104"/>
    </row>
    <row r="94" spans="2:8" s="80" customFormat="1" x14ac:dyDescent="0.25">
      <c r="B94" s="101"/>
      <c r="C94" s="109"/>
      <c r="D94" s="103"/>
      <c r="E94" s="104"/>
      <c r="F94" s="104"/>
      <c r="G94" s="104"/>
      <c r="H94" s="104"/>
    </row>
    <row r="95" spans="2:8" s="80" customFormat="1" x14ac:dyDescent="0.25">
      <c r="B95" s="29"/>
      <c r="C95" s="109"/>
      <c r="D95" s="108"/>
      <c r="E95" s="105"/>
      <c r="F95" s="105"/>
      <c r="G95" s="105"/>
      <c r="H95" s="105"/>
    </row>
    <row r="96" spans="2:8" s="80" customFormat="1" x14ac:dyDescent="0.25">
      <c r="B96" s="106"/>
      <c r="C96" s="102"/>
      <c r="D96" s="107"/>
      <c r="E96" s="104"/>
      <c r="F96" s="104"/>
      <c r="G96" s="104"/>
      <c r="H96" s="104"/>
    </row>
    <row r="97" spans="2:8" s="80" customFormat="1" x14ac:dyDescent="0.25">
      <c r="B97" s="101"/>
      <c r="C97" s="109"/>
      <c r="D97" s="103"/>
      <c r="E97" s="104"/>
      <c r="F97" s="104"/>
      <c r="G97" s="104"/>
      <c r="H97" s="104"/>
    </row>
    <row r="98" spans="2:8" s="80" customFormat="1" x14ac:dyDescent="0.25">
      <c r="B98" s="29"/>
      <c r="C98" s="109"/>
      <c r="D98" s="108"/>
      <c r="E98" s="105"/>
      <c r="F98" s="105"/>
      <c r="G98" s="105"/>
      <c r="H98" s="105"/>
    </row>
    <row r="99" spans="2:8" s="80" customFormat="1" x14ac:dyDescent="0.25"/>
    <row r="100" spans="2:8" s="80" customFormat="1" x14ac:dyDescent="0.25"/>
    <row r="101" spans="2:8" s="80" customFormat="1" x14ac:dyDescent="0.25"/>
    <row r="102" spans="2:8" s="80" customFormat="1" x14ac:dyDescent="0.25"/>
    <row r="103" spans="2:8" s="80" customFormat="1" x14ac:dyDescent="0.25"/>
    <row r="104" spans="2:8" s="80" customFormat="1" x14ac:dyDescent="0.25"/>
    <row r="105" spans="2:8" s="80" customFormat="1" x14ac:dyDescent="0.25"/>
    <row r="106" spans="2:8" s="80" customFormat="1" x14ac:dyDescent="0.25"/>
    <row r="107" spans="2:8" s="80" customFormat="1" x14ac:dyDescent="0.25"/>
    <row r="108" spans="2:8" s="80" customFormat="1" x14ac:dyDescent="0.25"/>
    <row r="109" spans="2:8" s="80" customFormat="1" x14ac:dyDescent="0.25"/>
    <row r="110" spans="2:8" s="80" customFormat="1" x14ac:dyDescent="0.25"/>
    <row r="111" spans="2:8" s="80" customFormat="1" x14ac:dyDescent="0.25"/>
    <row r="112" spans="2:8" s="80" customFormat="1" x14ac:dyDescent="0.25"/>
    <row r="113" s="80" customFormat="1" x14ac:dyDescent="0.25"/>
    <row r="114" s="80" customFormat="1" x14ac:dyDescent="0.25"/>
    <row r="115" s="80" customFormat="1" x14ac:dyDescent="0.25"/>
    <row r="116" s="80" customFormat="1" x14ac:dyDescent="0.25"/>
    <row r="117" s="80" customFormat="1" x14ac:dyDescent="0.25"/>
    <row r="118" s="80" customFormat="1" x14ac:dyDescent="0.25"/>
    <row r="119" s="80" customFormat="1" x14ac:dyDescent="0.25"/>
    <row r="120" s="80" customFormat="1" x14ac:dyDescent="0.25"/>
    <row r="121" s="80" customFormat="1" x14ac:dyDescent="0.25"/>
    <row r="122" s="80" customFormat="1" x14ac:dyDescent="0.25"/>
    <row r="123" s="80" customFormat="1" x14ac:dyDescent="0.25"/>
    <row r="124" s="80" customFormat="1" x14ac:dyDescent="0.25"/>
    <row r="125" s="80" customFormat="1" x14ac:dyDescent="0.25"/>
    <row r="126" s="80" customFormat="1" x14ac:dyDescent="0.25"/>
    <row r="127" s="80" customFormat="1" x14ac:dyDescent="0.25"/>
    <row r="128" s="80" customFormat="1" x14ac:dyDescent="0.25"/>
    <row r="129" s="80" customFormat="1" x14ac:dyDescent="0.25"/>
    <row r="130" s="80" customFormat="1" x14ac:dyDescent="0.25"/>
    <row r="131" s="80" customFormat="1" x14ac:dyDescent="0.25"/>
    <row r="132" s="80" customFormat="1" x14ac:dyDescent="0.25"/>
    <row r="133" s="80" customFormat="1" x14ac:dyDescent="0.25"/>
    <row r="134" s="80" customFormat="1" x14ac:dyDescent="0.25"/>
    <row r="135" s="80" customFormat="1" x14ac:dyDescent="0.25"/>
    <row r="136" s="80" customFormat="1" x14ac:dyDescent="0.25"/>
    <row r="137" s="80" customFormat="1" x14ac:dyDescent="0.25"/>
    <row r="138" s="80" customFormat="1" x14ac:dyDescent="0.25"/>
    <row r="139" s="80" customFormat="1" x14ac:dyDescent="0.25"/>
    <row r="140" s="80" customFormat="1" x14ac:dyDescent="0.25"/>
    <row r="141" s="80" customFormat="1" x14ac:dyDescent="0.25"/>
    <row r="142" s="80" customFormat="1" x14ac:dyDescent="0.25"/>
    <row r="143" s="80" customFormat="1" x14ac:dyDescent="0.25"/>
    <row r="144" s="80" customFormat="1" x14ac:dyDescent="0.25"/>
    <row r="145" s="80" customFormat="1" x14ac:dyDescent="0.25"/>
    <row r="146" s="80" customFormat="1" x14ac:dyDescent="0.25"/>
    <row r="147" s="80" customFormat="1" x14ac:dyDescent="0.25"/>
    <row r="148" s="80" customFormat="1" x14ac:dyDescent="0.25"/>
    <row r="149" s="80" customFormat="1" x14ac:dyDescent="0.25"/>
    <row r="150" s="80" customFormat="1" x14ac:dyDescent="0.25"/>
    <row r="151" s="80" customFormat="1" x14ac:dyDescent="0.25"/>
    <row r="152" s="80" customFormat="1" x14ac:dyDescent="0.25"/>
  </sheetData>
  <mergeCells count="6">
    <mergeCell ref="B7:H7"/>
    <mergeCell ref="B8:B9"/>
    <mergeCell ref="C8:C9"/>
    <mergeCell ref="D8:D9"/>
    <mergeCell ref="E8:E9"/>
    <mergeCell ref="F8:H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8</vt:i4>
      </vt:variant>
    </vt:vector>
  </HeadingPairs>
  <TitlesOfParts>
    <vt:vector size="22" baseType="lpstr">
      <vt:lpstr>2011</vt:lpstr>
      <vt:lpstr>2012</vt:lpstr>
      <vt:lpstr>Hoja1</vt:lpstr>
      <vt:lpstr>Hoja2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'2011'!Área_de_impresión</vt:lpstr>
      <vt:lpstr>'2012'!Área_de_impresión</vt:lpstr>
      <vt:lpstr>'2013'!Área_de_impresión</vt:lpstr>
      <vt:lpstr>'2014'!Área_de_impresión</vt:lpstr>
      <vt:lpstr>'2015'!Área_de_impresión</vt:lpstr>
      <vt:lpstr>'2016'!Área_de_impresión</vt:lpstr>
      <vt:lpstr>'2017'!Área_de_impresión</vt:lpstr>
      <vt:lpstr>'2018'!Área_de_impresión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2015-02-03T22:13:07Z</cp:lastPrinted>
  <dcterms:created xsi:type="dcterms:W3CDTF">2012-12-03T22:42:15Z</dcterms:created>
  <dcterms:modified xsi:type="dcterms:W3CDTF">2022-03-04T16:02:44Z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f646f658-2ea4-4db3-84d4-7f0a8ba6bec5</vt:lpwstr>
  </property>
</Properties>
</file>