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3.xml" ContentType="application/vnd.ms-excel.controlproperties+xml"/>
  <Override PartName="/xl/charts/chart8.xml" ContentType="application/vnd.openxmlformats-officedocument.drawingml.chart+xml"/>
  <Override PartName="/xl/charts/chart9.xml" ContentType="application/vnd.openxmlformats-officedocument.drawingml.chart+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25725"/>
</workbook>
</file>

<file path=xl/calcChain.xml><?xml version="1.0" encoding="utf-8"?>
<calcChain xmlns="http://schemas.openxmlformats.org/spreadsheetml/2006/main">
  <c r="E35" i="1"/>
  <c r="H35" l="1"/>
  <c r="H34"/>
  <c r="H33"/>
  <c r="P4" i="3" l="1"/>
  <c r="F4" i="1" l="1"/>
  <c r="F29"/>
  <c r="F4" i="12"/>
  <c r="F31"/>
  <c r="E34" i="1"/>
  <c r="F34"/>
  <c r="F35"/>
  <c r="F33"/>
  <c r="E33"/>
  <c r="R20"/>
  <c r="R21"/>
  <c r="R19"/>
  <c r="Q20"/>
  <c r="Q21"/>
  <c r="Q19"/>
  <c r="P20"/>
  <c r="P21"/>
  <c r="P19"/>
  <c r="O21"/>
  <c r="O20"/>
  <c r="O19"/>
  <c r="H36" i="12" l="1"/>
  <c r="H35"/>
  <c r="F36"/>
  <c r="F35"/>
  <c r="E36"/>
  <c r="E35"/>
  <c r="R19"/>
  <c r="R18"/>
  <c r="Q19"/>
  <c r="Q18"/>
  <c r="P19"/>
  <c r="P18"/>
  <c r="O19"/>
  <c r="O18"/>
  <c r="AE19" l="1"/>
  <c r="AE18"/>
  <c r="AI20" l="1"/>
  <c r="AH20"/>
  <c r="AG20"/>
  <c r="AF20"/>
  <c r="AI19"/>
  <c r="AH19"/>
  <c r="AG19"/>
  <c r="AF19"/>
  <c r="AI18"/>
  <c r="AH18"/>
  <c r="AG18"/>
  <c r="AF18"/>
  <c r="AI17"/>
  <c r="AH17"/>
  <c r="AG17"/>
  <c r="AF17"/>
  <c r="AD14"/>
  <c r="AA10"/>
  <c r="AA9"/>
  <c r="AA8"/>
  <c r="O7"/>
  <c r="AC19" l="1"/>
  <c r="AC18"/>
  <c r="O9" l="1"/>
  <c r="N8"/>
  <c r="AD23"/>
  <c r="N9"/>
  <c r="O8"/>
  <c r="AE18" i="1" l="1"/>
  <c r="AD14" l="1"/>
  <c r="U16" i="9"/>
  <c r="AA9" i="1" l="1"/>
  <c r="AA10"/>
  <c r="AA8"/>
  <c r="AE19"/>
  <c r="AE20"/>
  <c r="O7"/>
  <c r="L5" i="9"/>
  <c r="AF17" i="1"/>
  <c r="AA17" i="9"/>
  <c r="AA16"/>
  <c r="Z17"/>
  <c r="Z16"/>
  <c r="Y17"/>
  <c r="Y16"/>
  <c r="X17"/>
  <c r="X16"/>
  <c r="W17"/>
  <c r="W16"/>
  <c r="V17"/>
  <c r="V16"/>
  <c r="AG21" i="1"/>
  <c r="AG20"/>
  <c r="AG19"/>
  <c r="AG18"/>
  <c r="AG17"/>
  <c r="AF21"/>
  <c r="AF20"/>
  <c r="AF19"/>
  <c r="AF18"/>
  <c r="U17" i="9"/>
  <c r="AC18" i="1" l="1"/>
  <c r="S17" i="9"/>
  <c r="S16"/>
  <c r="AC20" i="1"/>
  <c r="AC19"/>
  <c r="AH17"/>
  <c r="AI17"/>
  <c r="AH18"/>
  <c r="AI18"/>
  <c r="AH19"/>
  <c r="AI19"/>
  <c r="AH20"/>
  <c r="AI20"/>
  <c r="AH21"/>
  <c r="AI21"/>
  <c r="O10" l="1"/>
  <c r="N9"/>
  <c r="O8"/>
  <c r="K6" i="9"/>
  <c r="K7"/>
  <c r="N8" i="1"/>
  <c r="N10"/>
  <c r="L7" i="9"/>
  <c r="L6"/>
  <c r="AD23" i="1" l="1"/>
  <c r="O9"/>
  <c r="C24" i="5" l="1"/>
  <c r="D24"/>
  <c r="E24"/>
  <c r="F24"/>
  <c r="G24"/>
  <c r="B24"/>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<sst xmlns="http://schemas.openxmlformats.org/spreadsheetml/2006/main" count="217" uniqueCount="105">
  <si>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</si>
  <si>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</si>
  <si>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</si>
  <si>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</si>
  <si>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</si>
  <si>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</si>
  <si>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</si>
  <si>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</si>
  <si>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</si>
  <si>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</si>
  <si>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</si>
  <si>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</si>
  <si>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</si>
  <si>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</si>
  <si>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</si>
  <si>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</si>
  <si>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</si>
  <si>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</si>
  <si>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</si>
  <si>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</si>
  <si>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</si>
  <si>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</si>
  <si>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</si>
  <si>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</si>
  <si>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</si>
  <si>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</si>
  <si>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</si>
  <si>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</si>
  <si>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</si>
  <si>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</si>
  <si>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</si>
  <si>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</si>
  <si>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</si>
  <si>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</si>
  <si>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</si>
  <si>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</si>
  <si>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</si>
  <si>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</si>
  <si>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</si>
  <si>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</si>
  <si>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</si>
  <si>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</si>
  <si>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</si>
  <si>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</si>
  <si>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</si>
  <si>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</si>
  <si>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</si>
  <si>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</si>
  <si>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</si>
  <si>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</si>
  <si>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</si>
  <si>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</si>
  <si>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</si>
  <si>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</si>
  <si>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</si>
  <si>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</si>
  <si>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</si>
  <si>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</si>
  <si>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</si>
  <si>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</si>
  <si>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</si>
  <si>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</si>
  <si>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</si>
  <si>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</si>
  <si>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</si>
  <si>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</si>
  <si>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</si>
  <si>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</si>
  <si>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</si>
  <si>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</si>
  <si>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</si>
  <si>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</si>
  <si>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</si>
  <si>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</si>
  <si>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</si>
  <si>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</si>
  <si>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</si>
  <si>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</si>
  <si>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</si>
  <si>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</si>
  <si>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</si>
  <si>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</si>
  <si>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</si>
  <si>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</si>
  <si>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</si>
  <si>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</si>
  <si>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</si>
  <si>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</si>
  <si>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</si>
  <si>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</si>
  <si>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</si>
  <si>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</si>
  <si>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</si>
  <si>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</si>
  <si>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</si>
  <si>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</si>
  <si>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</si>
  <si>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</si>
  <si>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</si>
  <si>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</si>
  <si>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</si>
  <si>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</si>
  <si>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</si>
  <si>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Valor Cuota al día 04/09/2018 (US$)</t>
  </si>
  <si>
    <t>Información actualizada al 04/09/2018</t>
  </si>
</sst>
</file>

<file path=xl/styles.xml><?xml version="1.0" encoding="utf-8"?>
<styleSheet xmlns="http://schemas.openxmlformats.org/spreadsheetml/2006/main">
  <numFmts count="14">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s>
  <fonts count="28">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b/>
      <sz val="11"/>
      <color theme="0"/>
      <name val="Arial Narrow"/>
      <family val="2"/>
    </font>
    <font>
      <sz val="8"/>
      <color theme="0"/>
      <name val="Arial Narrow"/>
      <family val="2"/>
    </font>
  </fonts>
  <fills count="5">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31">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168" fontId="9" fillId="0" borderId="1" xfId="4" applyNumberFormat="1" applyFont="1" applyFill="1" applyBorder="1" applyAlignment="1">
      <alignment horizontal="center" vertical="center"/>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0" fontId="10" fillId="2" borderId="37" xfId="0" applyFont="1" applyFill="1" applyBorder="1" applyAlignment="1" applyProtection="1">
      <alignment horizontal="center" wrapText="1"/>
      <protection hidden="1"/>
    </xf>
    <xf numFmtId="14" fontId="10" fillId="2" borderId="36" xfId="0" applyNumberFormat="1" applyFont="1" applyFill="1" applyBorder="1" applyAlignment="1" applyProtection="1">
      <alignment horizontal="center" wrapText="1"/>
      <protection hidden="1"/>
    </xf>
    <xf numFmtId="14" fontId="12" fillId="2" borderId="36"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168" fontId="13" fillId="0" borderId="27" xfId="4" applyNumberFormat="1" applyFont="1" applyFill="1" applyBorder="1" applyAlignment="1">
      <alignment horizontal="center" vertical="center"/>
    </xf>
    <xf numFmtId="0" fontId="13" fillId="0" borderId="1"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27" xfId="3" quotePrefix="1" applyNumberFormat="1" applyFont="1" applyFill="1" applyBorder="1" applyAlignment="1">
      <alignment horizontal="center" vertical="center"/>
    </xf>
    <xf numFmtId="171" fontId="13" fillId="0" borderId="1" xfId="3" quotePrefix="1" applyNumberFormat="1" applyFont="1" applyFill="1" applyBorder="1" applyAlignment="1">
      <alignment horizontal="center" vertical="center"/>
    </xf>
    <xf numFmtId="43" fontId="9" fillId="0" borderId="1" xfId="3" quotePrefix="1" applyNumberFormat="1" applyFont="1" applyFill="1" applyBorder="1" applyAlignment="1">
      <alignment horizontal="center" vertical="center"/>
    </xf>
    <xf numFmtId="171" fontId="9" fillId="0" borderId="1" xfId="3" quotePrefix="1" applyNumberFormat="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4"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11" fillId="0" borderId="0" xfId="0" applyFont="1"/>
    <xf numFmtId="0" fontId="11" fillId="4" borderId="0" xfId="0" applyFont="1" applyFill="1"/>
    <xf numFmtId="0" fontId="11" fillId="0" borderId="0" xfId="0" applyFont="1" applyFill="1"/>
    <xf numFmtId="0" fontId="11" fillId="0" borderId="0" xfId="0" applyFont="1" applyFill="1" applyBorder="1"/>
    <xf numFmtId="0" fontId="26" fillId="0" borderId="0" xfId="0" applyFont="1" applyFill="1" applyBorder="1" applyAlignment="1" applyProtection="1">
      <alignment horizontal="center" vertical="center" wrapText="1"/>
      <protection hidden="1"/>
    </xf>
    <xf numFmtId="0" fontId="26"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8" fontId="11" fillId="0"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4" fontId="11" fillId="0" borderId="0" xfId="0" applyNumberFormat="1" applyFont="1" applyFill="1"/>
    <xf numFmtId="0" fontId="11" fillId="0" borderId="0" xfId="3" applyNumberFormat="1" applyFont="1" applyFill="1"/>
    <xf numFmtId="174" fontId="11" fillId="0" borderId="0" xfId="0" applyNumberFormat="1" applyFont="1" applyFill="1"/>
    <xf numFmtId="2" fontId="11" fillId="0" borderId="0" xfId="2" applyNumberFormat="1" applyFont="1" applyFill="1" applyBorder="1" applyAlignment="1">
      <alignment horizontal="center"/>
    </xf>
    <xf numFmtId="0" fontId="11" fillId="0" borderId="0" xfId="2" applyNumberFormat="1" applyFont="1" applyFill="1" applyBorder="1" applyAlignment="1">
      <alignment horizontal="center"/>
    </xf>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0" applyFont="1" applyFill="1" applyAlignment="1">
      <alignment horizontal="right" vertical="center"/>
    </xf>
    <xf numFmtId="0" fontId="26" fillId="0" borderId="0" xfId="0" applyFont="1" applyFill="1" applyBorder="1" applyAlignment="1" applyProtection="1">
      <alignment horizontal="left" vertical="center" wrapText="1"/>
    </xf>
    <xf numFmtId="0" fontId="11" fillId="0" borderId="0" xfId="0" applyFont="1" applyFill="1" applyProtection="1"/>
    <xf numFmtId="0" fontId="11" fillId="0" borderId="0" xfId="0" applyFont="1" applyFill="1" applyBorder="1" applyAlignment="1">
      <alignment wrapText="1"/>
    </xf>
    <xf numFmtId="0" fontId="26" fillId="0" borderId="1" xfId="0" applyFont="1" applyFill="1" applyBorder="1" applyAlignment="1" applyProtection="1">
      <alignment horizontal="left" vertical="center" wrapText="1"/>
    </xf>
    <xf numFmtId="167" fontId="11" fillId="0" borderId="0" xfId="0" applyNumberFormat="1" applyFont="1" applyFill="1" applyProtection="1"/>
    <xf numFmtId="0" fontId="11" fillId="0" borderId="0" xfId="2" applyNumberFormat="1" applyFont="1" applyFill="1" applyBorder="1" applyAlignment="1">
      <alignment horizontal="center" vertical="center"/>
    </xf>
    <xf numFmtId="171" fontId="11" fillId="0" borderId="0" xfId="0" applyNumberFormat="1" applyFont="1" applyFill="1" applyAlignment="1">
      <alignment vertical="center"/>
    </xf>
    <xf numFmtId="167" fontId="11" fillId="0" borderId="0" xfId="0" applyNumberFormat="1" applyFont="1" applyFill="1" applyAlignment="1">
      <alignment horizontal="right" vertical="center"/>
    </xf>
    <xf numFmtId="167" fontId="11" fillId="0" borderId="0" xfId="0" applyNumberFormat="1" applyFont="1" applyAlignment="1">
      <alignment horizontal="right" vertical="center"/>
    </xf>
    <xf numFmtId="0" fontId="26" fillId="0" borderId="1" xfId="0" applyFont="1" applyBorder="1" applyAlignment="1" applyProtection="1">
      <alignment horizontal="left" vertical="center" wrapText="1"/>
    </xf>
    <xf numFmtId="167" fontId="11" fillId="0" borderId="0" xfId="0" applyNumberFormat="1" applyFont="1" applyProtection="1"/>
    <xf numFmtId="0" fontId="11" fillId="3" borderId="0" xfId="0" applyFont="1" applyFill="1" applyProtection="1"/>
    <xf numFmtId="0" fontId="11" fillId="3" borderId="0" xfId="0" applyFont="1" applyFill="1"/>
    <xf numFmtId="0" fontId="11" fillId="0" borderId="0" xfId="0" applyFont="1" applyFill="1" applyBorder="1" applyAlignment="1">
      <alignment horizontal="center" vertical="center"/>
    </xf>
    <xf numFmtId="0" fontId="11" fillId="0" borderId="0" xfId="0" applyFont="1" applyAlignment="1">
      <alignment horizontal="right" vertical="center"/>
    </xf>
    <xf numFmtId="2" fontId="27" fillId="0" borderId="33" xfId="0" applyNumberFormat="1" applyFont="1" applyFill="1" applyBorder="1" applyAlignment="1">
      <alignment horizontal="center" vertical="center" wrapText="1"/>
    </xf>
    <xf numFmtId="0" fontId="11" fillId="0" borderId="0" xfId="0" applyFont="1" applyProtection="1">
      <protection locked="0"/>
    </xf>
    <xf numFmtId="2" fontId="11" fillId="0" borderId="0" xfId="3" applyNumberFormat="1" applyFont="1" applyFill="1" applyBorder="1"/>
    <xf numFmtId="168" fontId="13" fillId="4" borderId="27" xfId="0" quotePrefix="1" applyNumberFormat="1" applyFont="1" applyFill="1" applyBorder="1" applyAlignment="1">
      <alignment horizontal="center" vertical="center"/>
    </xf>
    <xf numFmtId="168" fontId="13" fillId="4" borderId="1" xfId="0" quotePrefix="1" applyNumberFormat="1" applyFont="1" applyFill="1" applyBorder="1" applyAlignment="1">
      <alignment horizontal="center" vertical="center"/>
    </xf>
    <xf numFmtId="170" fontId="11" fillId="0" borderId="0" xfId="3" applyNumberFormat="1" applyFont="1" applyFill="1" applyBorder="1"/>
    <xf numFmtId="166" fontId="11" fillId="0" borderId="0" xfId="2" applyNumberFormat="1" applyFont="1" applyFill="1" applyBorder="1" applyAlignment="1">
      <alignment vertical="center"/>
    </xf>
    <xf numFmtId="4" fontId="11" fillId="0" borderId="0" xfId="0" applyNumberFormat="1" applyFont="1"/>
    <xf numFmtId="173" fontId="11" fillId="0" borderId="0" xfId="0" applyNumberFormat="1" applyFont="1" applyFill="1"/>
    <xf numFmtId="174" fontId="11" fillId="0" borderId="0" xfId="0" applyNumberFormat="1" applyFont="1"/>
    <xf numFmtId="172" fontId="11" fillId="0" borderId="0" xfId="2" applyNumberFormat="1" applyFont="1" applyFill="1" applyBorder="1" applyAlignment="1">
      <alignment horizontal="center"/>
    </xf>
    <xf numFmtId="173" fontId="11" fillId="0" borderId="0" xfId="0" applyNumberFormat="1" applyFont="1"/>
    <xf numFmtId="173" fontId="11" fillId="0" borderId="0" xfId="3" applyNumberFormat="1" applyFont="1" applyBorder="1" applyAlignment="1">
      <alignment horizontal="center" vertical="center"/>
    </xf>
    <xf numFmtId="173" fontId="11" fillId="0" borderId="0" xfId="2" applyNumberFormat="1" applyFont="1" applyAlignment="1">
      <alignment horizontal="center" vertical="center"/>
    </xf>
    <xf numFmtId="173" fontId="11" fillId="0" borderId="0" xfId="3" applyNumberFormat="1" applyFont="1" applyFill="1" applyBorder="1" applyAlignment="1">
      <alignment horizontal="center" vertical="center"/>
    </xf>
    <xf numFmtId="173" fontId="11" fillId="0" borderId="0" xfId="0" applyNumberFormat="1" applyFont="1" applyBorder="1" applyAlignment="1">
      <alignment horizontal="center" vertical="center"/>
    </xf>
    <xf numFmtId="0" fontId="26" fillId="0" borderId="0" xfId="0" applyFont="1" applyBorder="1" applyAlignment="1">
      <alignment horizontal="center" vertical="center" wrapText="1"/>
    </xf>
    <xf numFmtId="2" fontId="11" fillId="0" borderId="0" xfId="3" applyNumberFormat="1" applyFont="1" applyFill="1" applyBorder="1" applyAlignment="1">
      <alignment horizontal="center" vertical="center"/>
    </xf>
    <xf numFmtId="168" fontId="9" fillId="0" borderId="1" xfId="3" quotePrefix="1" applyNumberFormat="1" applyFont="1" applyFill="1" applyBorder="1" applyAlignment="1">
      <alignment horizontal="center" vertical="center"/>
    </xf>
    <xf numFmtId="0" fontId="11" fillId="0" borderId="15" xfId="0" applyFont="1" applyBorder="1"/>
    <xf numFmtId="0" fontId="11" fillId="0" borderId="15" xfId="0" applyFont="1" applyFill="1" applyBorder="1"/>
    <xf numFmtId="168" fontId="11" fillId="0" borderId="15" xfId="4" applyNumberFormat="1" applyFont="1" applyFill="1" applyBorder="1" applyAlignment="1">
      <alignment horizontal="center" vertical="center"/>
    </xf>
    <xf numFmtId="0" fontId="9" fillId="0" borderId="0" xfId="0" applyFont="1" applyBorder="1" applyAlignment="1">
      <alignment vertical="top" wrapText="1"/>
    </xf>
    <xf numFmtId="0" fontId="11" fillId="0" borderId="0" xfId="0" applyFont="1" applyFill="1" applyBorder="1" applyAlignment="1" applyProtection="1">
      <alignment horizontal="right" vertical="center"/>
      <protection locked="0"/>
    </xf>
    <xf numFmtId="0" fontId="11" fillId="0" borderId="0" xfId="0" applyFont="1" applyFill="1" applyBorder="1" applyProtection="1">
      <protection locked="0"/>
    </xf>
    <xf numFmtId="0" fontId="18" fillId="0" borderId="0" xfId="0" applyFont="1" applyAlignment="1">
      <alignment horizontal="center" wrapText="1"/>
    </xf>
    <xf numFmtId="172" fontId="11" fillId="0" borderId="0" xfId="2" applyNumberFormat="1" applyFont="1" applyFill="1" applyBorder="1" applyAlignment="1">
      <alignment horizontal="center" vertical="center"/>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4" xfId="0" applyFont="1" applyFill="1" applyBorder="1" applyAlignment="1" applyProtection="1">
      <alignment horizontal="center" wrapText="1"/>
      <protection hidden="1"/>
    </xf>
    <xf numFmtId="0" fontId="12" fillId="2" borderId="36"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11" fillId="0" borderId="0" xfId="0" applyFont="1" applyFill="1" applyAlignment="1" applyProtection="1">
      <alignment horizontal="right" vertical="center"/>
      <protection locked="0"/>
    </xf>
    <xf numFmtId="0" fontId="11" fillId="0" borderId="0" xfId="0" applyFont="1" applyFill="1" applyProtection="1">
      <protection locked="0"/>
    </xf>
  </cellXfs>
  <cellStyles count="5">
    <cellStyle name="Hipervínculo" xfId="1" builtinId="8"/>
    <cellStyle name="Millares" xfId="2" builtinId="3"/>
    <cellStyle name="Moneda" xfId="4" builtinId="4"/>
    <cellStyle name="Normal" xfId="0" builtinId="0"/>
    <cellStyle name="Porcentual" xfId="3" builtinId="5"/>
  </cellStyles>
  <dxfs count="4">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SV"/>
  <c:chart>
    <c:title>
      <c:layout/>
    </c:title>
    <c:plotArea>
      <c:layout>
        <c:manualLayout>
          <c:layoutTarget val="inner"/>
          <c:xMode val="edge"/>
          <c:yMode val="edge"/>
          <c:x val="0"/>
          <c:y val="0.14881481481481484"/>
          <c:w val="0.94752534287418744"/>
          <c:h val="0.72060513269175974"/>
        </c:manualLayout>
      </c:layout>
      <c:barChart>
        <c:barDir val="col"/>
        <c:grouping val="clustered"/>
        <c:ser>
          <c:idx val="0"/>
          <c:order val="0"/>
          <c:tx>
            <c:strRef>
              <c:f>'Fdos Corto Plazo'!$O$7</c:f>
              <c:strCache>
                <c:ptCount val="1"/>
                <c:pt idx="0">
                  <c:v>Valor Cuota al día 04/09/2018 (US$)</c:v>
                </c:pt>
              </c:strCache>
            </c:strRef>
          </c:tx>
          <c:dLbls>
            <c:dLbl>
              <c:idx val="0"/>
              <c:layout/>
              <c:numFmt formatCode="#,##0.0000" sourceLinked="0"/>
              <c:spPr>
                <a:noFill/>
                <a:ln>
                  <a:noFill/>
                </a:ln>
                <a:effectLst/>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Val val="1"/>
            <c:separator>, </c:separator>
            <c:extLst xmlns:c16r2="http://schemas.microsoft.com/office/drawing/2015/06/char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Atlántida Corto Plazo</c:v>
                </c:pt>
                <c:pt idx="2">
                  <c:v>Fondo Abierto Banagrícola</c:v>
                </c:pt>
              </c:strCache>
            </c:strRef>
          </c:cat>
          <c:val>
            <c:numRef>
              <c:f>'Fdos Corto Plazo'!$O$8:$O$10</c:f>
              <c:numCache>
                <c:formatCode>0.00</c:formatCode>
                <c:ptCount val="3"/>
                <c:pt idx="0">
                  <c:v>1.0661100847</c:v>
                </c:pt>
                <c:pt idx="1">
                  <c:v>1.0215984</c:v>
                </c:pt>
                <c:pt idx="2">
                  <c:v>1.0143630299999999</c:v>
                </c:pt>
              </c:numCache>
            </c:numRef>
          </c:val>
          <c:extLst xmlns:c16r2="http://schemas.microsoft.com/office/drawing/2015/06/chart">
            <c:ext xmlns:c16="http://schemas.microsoft.com/office/drawing/2014/chart" uri="{C3380CC4-5D6E-409C-BE32-E72D297353CC}">
              <c16:uniqueId val="{00000001-1E19-4759-B566-3B7F3E6D2063}"/>
            </c:ext>
          </c:extLst>
        </c:ser>
        <c:axId val="78851072"/>
        <c:axId val="78856960"/>
      </c:barChart>
      <c:catAx>
        <c:axId val="78851072"/>
        <c:scaling>
          <c:orientation val="minMax"/>
        </c:scaling>
        <c:axPos val="b"/>
        <c:numFmt formatCode="General" sourceLinked="0"/>
        <c:tickLblPos val="nextTo"/>
        <c:crossAx val="78856960"/>
        <c:crosses val="autoZero"/>
        <c:auto val="1"/>
        <c:lblAlgn val="ctr"/>
        <c:lblOffset val="100"/>
      </c:catAx>
      <c:valAx>
        <c:axId val="78856960"/>
        <c:scaling>
          <c:orientation val="minMax"/>
        </c:scaling>
        <c:delete val="1"/>
        <c:axPos val="l"/>
        <c:numFmt formatCode="#,##0.00" sourceLinked="0"/>
        <c:tickLblPos val="none"/>
        <c:crossAx val="78851072"/>
        <c:crosses val="autoZero"/>
        <c:crossBetween val="between"/>
      </c:valAx>
    </c:plotArea>
    <c:plotVisOnly val="1"/>
    <c:dispBlanksAs val="gap"/>
  </c:chart>
  <c:spPr>
    <a:ln>
      <a:noFill/>
    </a:ln>
  </c:spPr>
  <c:printSettings>
    <c:headerFooter/>
    <c:pageMargins b="0.75000000000000855" l="0.70000000000000062" r="0.70000000000000062" t="0.750000000000008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a:latin typeface="Georgia" pitchFamily="18" charset="0"/>
              </a:defRPr>
            </a:pPr>
            <a:r>
              <a:rPr lang="es-SV">
                <a:latin typeface="Georgia" pitchFamily="18" charset="0"/>
              </a:rPr>
              <a:t>Rendimiento de los Fondos de Inversión al 04/09/2018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079"/>
          <c:y val="2.6462032003715812E-2"/>
        </c:manualLayout>
      </c:layout>
      <c:overlay val="1"/>
    </c:title>
    <c:plotArea>
      <c:layout>
        <c:manualLayout>
          <c:layoutTarget val="inner"/>
          <c:xMode val="edge"/>
          <c:yMode val="edge"/>
          <c:x val="0.17133394526569026"/>
          <c:y val="0.2271369357491454"/>
          <c:w val="0.54124631538283607"/>
          <c:h val="0.65265317260106015"/>
        </c:manualLayout>
      </c:layout>
      <c:barChart>
        <c:barDir val="col"/>
        <c:grouping val="clustered"/>
        <c:ser>
          <c:idx val="1"/>
          <c:order val="1"/>
          <c:tx>
            <c:strRef>
              <c:f>'Fdos Corto Plazo'!$P$18</c:f>
              <c:strCache>
                <c:ptCount val="1"/>
                <c:pt idx="0">
                  <c:v>Rendimiento Diario</c:v>
                </c:pt>
              </c:strCache>
            </c:strRef>
          </c:tx>
          <c:spPr>
            <a:solidFill>
              <a:srgbClr val="002060"/>
            </a:solidFill>
          </c:spPr>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3.5968796587149132</c:v>
                </c:pt>
                <c:pt idx="1">
                  <c:v>2.4446743629580769</c:v>
                </c:pt>
                <c:pt idx="2">
                  <c:v>3.4228459110368759</c:v>
                </c:pt>
              </c:numCache>
            </c:numRef>
          </c:val>
          <c:extLst xmlns:c16r2="http://schemas.microsoft.com/office/drawing/2015/06/char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dLbls>
            <c:numFmt formatCode="#,##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c:v>
                </c:pt>
              </c:numCache>
            </c:numRef>
          </c:val>
          <c:extLst xmlns:c16r2="http://schemas.microsoft.com/office/drawing/2015/06/char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dLbls>
            <c:numFmt formatCode="#,##0.0000" sourceLinked="0"/>
            <c:dLblPos val="outEnd"/>
            <c:showVal val="1"/>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4.867</c:v>
                </c:pt>
                <c:pt idx="1">
                  <c:v>4.0278278224999999</c:v>
                </c:pt>
                <c:pt idx="2">
                  <c:v>4.7216000000000005</c:v>
                </c:pt>
              </c:numCache>
            </c:numRef>
          </c:val>
        </c:ser>
        <c:axId val="78795520"/>
        <c:axId val="78797056"/>
      </c:barChart>
      <c:lineChart>
        <c:grouping val="standard"/>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6882E-3"/>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3.3424895599559901</c:v>
                </c:pt>
                <c:pt idx="1">
                  <c:v>3.3424895599559901</c:v>
                </c:pt>
                <c:pt idx="2">
                  <c:v>3.3424895599559901</c:v>
                </c:pt>
              </c:numCache>
            </c:numRef>
          </c:val>
          <c:extLst xmlns:c16r2="http://schemas.microsoft.com/office/drawing/2015/06/chart">
            <c:ext xmlns:c16="http://schemas.microsoft.com/office/drawing/2014/chart" uri="{C3380CC4-5D6E-409C-BE32-E72D297353CC}">
              <c16:uniqueId val="{00000006-0BC9-4997-8E31-2313F59999C9}"/>
            </c:ext>
          </c:extLst>
        </c:ser>
        <c:marker val="1"/>
        <c:axId val="78795520"/>
        <c:axId val="78797056"/>
      </c:lineChart>
      <c:catAx>
        <c:axId val="78795520"/>
        <c:scaling>
          <c:orientation val="minMax"/>
        </c:scaling>
        <c:axPos val="b"/>
        <c:numFmt formatCode="General" sourceLinked="0"/>
        <c:tickLblPos val="nextTo"/>
        <c:txPr>
          <a:bodyPr/>
          <a:lstStyle/>
          <a:p>
            <a:pPr>
              <a:defRPr>
                <a:latin typeface="Georgia" pitchFamily="18" charset="0"/>
              </a:defRPr>
            </a:pPr>
            <a:endParaRPr lang="es-SV"/>
          </a:p>
        </c:txPr>
        <c:crossAx val="78797056"/>
        <c:crosses val="autoZero"/>
        <c:auto val="1"/>
        <c:lblAlgn val="ctr"/>
        <c:lblOffset val="100"/>
      </c:catAx>
      <c:valAx>
        <c:axId val="78797056"/>
        <c:scaling>
          <c:orientation val="minMax"/>
        </c:scaling>
        <c:axPos val="l"/>
        <c:numFmt formatCode="0.0000000" sourceLinked="1"/>
        <c:tickLblPos val="nextTo"/>
        <c:crossAx val="78795520"/>
        <c:crosses val="autoZero"/>
        <c:crossBetween val="between"/>
      </c:valAx>
    </c:plotArea>
    <c:legend>
      <c:legendPos val="r"/>
      <c:layout/>
      <c:txPr>
        <a:bodyPr/>
        <a:lstStyle/>
        <a:p>
          <a:pPr>
            <a:defRPr>
              <a:latin typeface="Georgia" pitchFamily="18" charset="0"/>
            </a:defRPr>
          </a:pPr>
          <a:endParaRPr lang="es-SV"/>
        </a:p>
      </c:txPr>
    </c:legend>
    <c:plotVisOnly val="1"/>
    <c:dispBlanksAs val="gap"/>
  </c:chart>
  <c:spPr>
    <a:ln>
      <a:noFill/>
    </a:ln>
  </c:spPr>
  <c:printSettings>
    <c:headerFooter/>
    <c:pageMargins b="0.75000000000000477" l="0.70000000000000062" r="0.70000000000000062" t="0.750000000000004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b="1">
              <a:latin typeface="Georgia" panose="02040502050405020303" pitchFamily="18" charset="0"/>
            </a:defRPr>
          </a:pPr>
          <a:endParaRPr lang="es-SV"/>
        </a:p>
      </c:txPr>
    </c:title>
    <c:plotArea>
      <c:layout>
        <c:manualLayout>
          <c:layoutTarget val="inner"/>
          <c:xMode val="edge"/>
          <c:yMode val="edge"/>
          <c:x val="2.7994780976802171E-2"/>
          <c:y val="0.18116265466816647"/>
          <c:w val="0.93876130828114124"/>
          <c:h val="0.64205639775455114"/>
        </c:manualLayout>
      </c:layout>
      <c:barChart>
        <c:barDir val="col"/>
        <c:grouping val="clustered"/>
        <c:ser>
          <c:idx val="0"/>
          <c:order val="0"/>
          <c:tx>
            <c:strRef>
              <c:f>'Fdos Mediano Plazo2.1'!$L$5</c:f>
              <c:strCache>
                <c:ptCount val="1"/>
                <c:pt idx="0">
                  <c:v>Comisión por Administración(%)</c:v>
                </c:pt>
              </c:strCache>
            </c:strRef>
          </c:tx>
          <c:dLbls>
            <c:numFmt formatCode="#,##0.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0-6BD7-4FDC-B95E-666E4708F239}"/>
            </c:ext>
          </c:extLst>
        </c:ser>
        <c:axId val="78728192"/>
        <c:axId val="78832384"/>
      </c:barChart>
      <c:catAx>
        <c:axId val="78728192"/>
        <c:scaling>
          <c:orientation val="minMax"/>
        </c:scaling>
        <c:axPos val="b"/>
        <c:numFmt formatCode="General" sourceLinked="0"/>
        <c:tickLblPos val="nextTo"/>
        <c:crossAx val="78832384"/>
        <c:crosses val="autoZero"/>
        <c:auto val="1"/>
        <c:lblAlgn val="ctr"/>
        <c:lblOffset val="100"/>
      </c:catAx>
      <c:valAx>
        <c:axId val="78832384"/>
        <c:scaling>
          <c:orientation val="minMax"/>
        </c:scaling>
        <c:delete val="1"/>
        <c:axPos val="l"/>
        <c:numFmt formatCode="General" sourceLinked="1"/>
        <c:tickLblPos val="none"/>
        <c:crossAx val="78728192"/>
        <c:crosses val="autoZero"/>
        <c:crossBetween val="between"/>
      </c:valAx>
    </c:plotArea>
    <c:plotVisOnly val="1"/>
    <c:dispBlanksAs val="gap"/>
  </c:chart>
  <c:spPr>
    <a:ln>
      <a:noFill/>
    </a:ln>
  </c:spPr>
  <c:printSettings>
    <c:headerFooter/>
    <c:pageMargins b="0.75000000000000866" l="0.70000000000000062" r="0.70000000000000062" t="0.750000000000008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SV"/>
  <c:chart>
    <c:title/>
    <c:plotArea>
      <c:layout>
        <c:manualLayout>
          <c:layoutTarget val="inner"/>
          <c:xMode val="edge"/>
          <c:yMode val="edge"/>
          <c:x val="0"/>
          <c:y val="0.14881481481481484"/>
          <c:w val="0.94752534287418766"/>
          <c:h val="0.72060513269175996"/>
        </c:manualLayout>
      </c:layout>
      <c:barChart>
        <c:barDir val="col"/>
        <c:grouping val="clustered"/>
        <c:ser>
          <c:idx val="0"/>
          <c:order val="0"/>
          <c:tx>
            <c:strRef>
              <c:f>'Fdos Mediano Plazo '!$O$7</c:f>
              <c:strCache>
                <c:ptCount val="1"/>
                <c:pt idx="0">
                  <c:v>Valor Cuota al día 04/09/2018 (US$)</c:v>
                </c:pt>
              </c:strCache>
            </c:strRef>
          </c:tx>
          <c:dLbls>
            <c:dLbl>
              <c:idx val="0"/>
              <c:numFmt formatCode="#,##0.0000" sourceLinked="0"/>
              <c:spPr>
                <a:noFill/>
                <a:ln>
                  <a:noFill/>
                </a:ln>
                <a:effectLst/>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Val val="1"/>
            <c:separator>, </c:separator>
            <c:extLst xmlns:c16r2="http://schemas.microsoft.com/office/drawing/2015/06/char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1.0209027232000001</c:v>
                </c:pt>
                <c:pt idx="1">
                  <c:v>1.0194044099999999</c:v>
                </c:pt>
              </c:numCache>
            </c:numRef>
          </c:val>
          <c:extLst xmlns:c16r2="http://schemas.microsoft.com/office/drawing/2015/06/chart">
            <c:ext xmlns:c16="http://schemas.microsoft.com/office/drawing/2014/chart" uri="{C3380CC4-5D6E-409C-BE32-E72D297353CC}">
              <c16:uniqueId val="{00000001-8442-4E13-B6FF-7D049A04A59C}"/>
            </c:ext>
          </c:extLst>
        </c:ser>
        <c:axId val="79190272"/>
        <c:axId val="79192064"/>
      </c:barChart>
      <c:catAx>
        <c:axId val="79190272"/>
        <c:scaling>
          <c:orientation val="minMax"/>
        </c:scaling>
        <c:axPos val="b"/>
        <c:numFmt formatCode="General" sourceLinked="0"/>
        <c:tickLblPos val="nextTo"/>
        <c:txPr>
          <a:bodyPr/>
          <a:lstStyle/>
          <a:p>
            <a:pPr>
              <a:defRPr sz="900"/>
            </a:pPr>
            <a:endParaRPr lang="es-SV"/>
          </a:p>
        </c:txPr>
        <c:crossAx val="79192064"/>
        <c:crosses val="autoZero"/>
        <c:auto val="1"/>
        <c:lblAlgn val="ctr"/>
        <c:lblOffset val="100"/>
      </c:catAx>
      <c:valAx>
        <c:axId val="79192064"/>
        <c:scaling>
          <c:orientation val="minMax"/>
        </c:scaling>
        <c:delete val="1"/>
        <c:axPos val="l"/>
        <c:numFmt formatCode="#,##0.00" sourceLinked="0"/>
        <c:tickLblPos val="none"/>
        <c:crossAx val="79190272"/>
        <c:crosses val="autoZero"/>
        <c:crossBetween val="between"/>
      </c:valAx>
    </c:plotArea>
    <c:plotVisOnly val="1"/>
    <c:dispBlanksAs val="gap"/>
  </c:chart>
  <c:spPr>
    <a:ln>
      <a:noFill/>
    </a:ln>
  </c:spPr>
  <c:printSettings>
    <c:headerFooter/>
    <c:pageMargins b="0.75000000000000877" l="0.70000000000000062" r="0.70000000000000062" t="0.750000000000008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04/09/2018 (en porcentaje %)</a:t>
            </a:r>
          </a:p>
        </c:rich>
      </c:tx>
      <c:overlay val="1"/>
    </c:title>
    <c:plotArea>
      <c:layout>
        <c:manualLayout>
          <c:layoutTarget val="inner"/>
          <c:xMode val="edge"/>
          <c:yMode val="edge"/>
          <c:x val="0.12832669312252309"/>
          <c:y val="0.2456597408995842"/>
          <c:w val="0.64258684632085405"/>
          <c:h val="0.66439786575659965"/>
        </c:manualLayout>
      </c:layout>
      <c:barChart>
        <c:barDir val="col"/>
        <c:grouping val="clustered"/>
        <c:ser>
          <c:idx val="1"/>
          <c:order val="1"/>
          <c:tx>
            <c:strRef>
              <c:f>'Fdos Mediano Plazo '!$P$17</c:f>
              <c:strCache>
                <c:ptCount val="1"/>
                <c:pt idx="0">
                  <c:v>Rendimiento Diario</c:v>
                </c:pt>
              </c:strCache>
            </c:strRef>
          </c:tx>
          <c:spPr>
            <a:solidFill>
              <a:srgbClr val="002060"/>
            </a:solidFill>
          </c:spPr>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5.6503797338061545</c:v>
                </c:pt>
                <c:pt idx="1">
                  <c:v>5.2967286634992616</c:v>
                </c:pt>
              </c:numCache>
            </c:numRef>
          </c:val>
          <c:extLst xmlns:c16r2="http://schemas.microsoft.com/office/drawing/2015/06/char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dLbls>
            <c:numFmt formatCode="General"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val>
            <c:numRef>
              <c:f>'Fdos Mediano Plazo '!$R$18:$R$19</c:f>
              <c:numCache>
                <c:formatCode>0.0000</c:formatCode>
                <c:ptCount val="2"/>
                <c:pt idx="0">
                  <c:v>5.9855</c:v>
                </c:pt>
                <c:pt idx="1">
                  <c:v>5.7355</c:v>
                </c:pt>
              </c:numCache>
            </c:numRef>
          </c:val>
          <c:extLst xmlns:c16r2="http://schemas.microsoft.com/office/drawing/2015/06/chart">
            <c:ext xmlns:c16="http://schemas.microsoft.com/office/drawing/2014/chart" uri="{C3380CC4-5D6E-409C-BE32-E72D297353CC}">
              <c16:uniqueId val="{00000002-F0F0-40E3-897E-5B1680A6A668}"/>
            </c:ext>
          </c:extLst>
        </c:ser>
        <c:axId val="79113600"/>
        <c:axId val="79119488"/>
      </c:barChart>
      <c:lineChart>
        <c:grouping val="standard"/>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21E-2"/>
                </c:manualLayout>
              </c:layout>
              <c:numFmt formatCode="#,##0.0000" sourceLinked="0"/>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5.3794256394408704</c:v>
                </c:pt>
                <c:pt idx="1">
                  <c:v>5.3794256394408704</c:v>
                </c:pt>
              </c:numCache>
            </c:numRef>
          </c:val>
          <c:extLst xmlns:c16r2="http://schemas.microsoft.com/office/drawing/2015/06/chart">
            <c:ext xmlns:c16="http://schemas.microsoft.com/office/drawing/2014/chart" uri="{C3380CC4-5D6E-409C-BE32-E72D297353CC}">
              <c16:uniqueId val="{00000005-F0F0-40E3-897E-5B1680A6A668}"/>
            </c:ext>
          </c:extLst>
        </c:ser>
        <c:marker val="1"/>
        <c:axId val="79113600"/>
        <c:axId val="79119488"/>
      </c:lineChart>
      <c:catAx>
        <c:axId val="79113600"/>
        <c:scaling>
          <c:orientation val="minMax"/>
        </c:scaling>
        <c:axPos val="b"/>
        <c:numFmt formatCode="General" sourceLinked="0"/>
        <c:tickLblPos val="nextTo"/>
        <c:txPr>
          <a:bodyPr/>
          <a:lstStyle/>
          <a:p>
            <a:pPr>
              <a:defRPr>
                <a:latin typeface="Georgia" pitchFamily="18" charset="0"/>
              </a:defRPr>
            </a:pPr>
            <a:endParaRPr lang="es-SV"/>
          </a:p>
        </c:txPr>
        <c:crossAx val="79119488"/>
        <c:crosses val="autoZero"/>
        <c:auto val="1"/>
        <c:lblAlgn val="ctr"/>
        <c:lblOffset val="100"/>
      </c:catAx>
      <c:valAx>
        <c:axId val="79119488"/>
        <c:scaling>
          <c:orientation val="minMax"/>
        </c:scaling>
        <c:axPos val="l"/>
        <c:numFmt formatCode="General" sourceLinked="1"/>
        <c:tickLblPos val="nextTo"/>
        <c:crossAx val="79113600"/>
        <c:crosses val="autoZero"/>
        <c:crossBetween val="between"/>
      </c:valAx>
    </c:plotArea>
    <c:legend>
      <c:legendPos val="r"/>
      <c:layout>
        <c:manualLayout>
          <c:xMode val="edge"/>
          <c:yMode val="edge"/>
          <c:x val="0.74903216132377171"/>
          <c:y val="0.31115449029324616"/>
          <c:w val="0.25096783867622829"/>
          <c:h val="0.26429496876676734"/>
        </c:manualLayout>
      </c:layout>
      <c:txPr>
        <a:bodyPr/>
        <a:lstStyle/>
        <a:p>
          <a:pPr>
            <a:defRPr>
              <a:latin typeface="Georgia" pitchFamily="18" charset="0"/>
            </a:defRPr>
          </a:pPr>
          <a:endParaRPr lang="es-SV"/>
        </a:p>
      </c:txPr>
    </c:legend>
    <c:plotVisOnly val="1"/>
    <c:dispBlanksAs val="gap"/>
  </c:chart>
  <c:spPr>
    <a:ln>
      <a:noFill/>
    </a:ln>
  </c:spPr>
  <c:printSettings>
    <c:headerFooter/>
    <c:pageMargins b="0.75000000000000466" l="0.70000000000000062" r="0.70000000000000062" t="0.750000000000004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b="1">
              <a:latin typeface="Georgia" panose="02040502050405020303" pitchFamily="18" charset="0"/>
            </a:defRPr>
          </a:pPr>
          <a:endParaRPr lang="es-SV"/>
        </a:p>
      </c:txPr>
    </c:title>
    <c:plotArea>
      <c:layout>
        <c:manualLayout>
          <c:layoutTarget val="inner"/>
          <c:xMode val="edge"/>
          <c:yMode val="edge"/>
          <c:x val="3.8970076548364652E-2"/>
          <c:y val="0.18116251482799725"/>
          <c:w val="0.93876130828114124"/>
          <c:h val="0.64205639775455114"/>
        </c:manualLayout>
      </c:layout>
      <c:barChart>
        <c:barDir val="col"/>
        <c:grouping val="clustered"/>
        <c:ser>
          <c:idx val="0"/>
          <c:order val="0"/>
          <c:tx>
            <c:strRef>
              <c:f>'Fdos Mediano Plazo2.1'!$L$5</c:f>
              <c:strCache>
                <c:ptCount val="1"/>
                <c:pt idx="0">
                  <c:v>Comisión por Administración(%)</c:v>
                </c:pt>
              </c:strCache>
            </c:strRef>
          </c:tx>
          <c:dLbls>
            <c:numFmt formatCode="#,##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0-88C9-4236-95DD-99BD25F1E977}"/>
            </c:ext>
          </c:extLst>
        </c:ser>
        <c:axId val="79383552"/>
        <c:axId val="79397632"/>
      </c:barChart>
      <c:catAx>
        <c:axId val="79383552"/>
        <c:scaling>
          <c:orientation val="minMax"/>
        </c:scaling>
        <c:axPos val="b"/>
        <c:numFmt formatCode="General" sourceLinked="0"/>
        <c:tickLblPos val="nextTo"/>
        <c:crossAx val="79397632"/>
        <c:crosses val="autoZero"/>
        <c:auto val="1"/>
        <c:lblAlgn val="ctr"/>
        <c:lblOffset val="100"/>
      </c:catAx>
      <c:valAx>
        <c:axId val="79397632"/>
        <c:scaling>
          <c:orientation val="minMax"/>
        </c:scaling>
        <c:delete val="1"/>
        <c:axPos val="l"/>
        <c:numFmt formatCode="General" sourceLinked="1"/>
        <c:tickLblPos val="none"/>
        <c:crossAx val="79383552"/>
        <c:crosses val="autoZero"/>
        <c:crossBetween val="between"/>
      </c:valAx>
    </c:plotArea>
    <c:plotVisOnly val="1"/>
    <c:dispBlanksAs val="gap"/>
  </c:chart>
  <c:spPr>
    <a:ln>
      <a:noFill/>
    </a:ln>
  </c:spPr>
  <c:printSettings>
    <c:headerFooter/>
    <c:pageMargins b="0.75000000000000844" l="0.70000000000000062" r="0.70000000000000062" t="0.750000000000008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title>
    <c:plotArea>
      <c:layout/>
      <c:barChart>
        <c:barDir val="col"/>
        <c:grouping val="clustered"/>
        <c:ser>
          <c:idx val="0"/>
          <c:order val="0"/>
          <c:tx>
            <c:strRef>
              <c:f>'Fdos Mediano Plazo2.1'!$M$10</c:f>
              <c:strCache>
                <c:ptCount val="1"/>
                <c:pt idx="0">
                  <c:v>Rendimiento Diario Anualizado (%)</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xmlns:c16r2="http://schemas.microsoft.com/office/drawing/2015/06/char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xmlns:c16r2="http://schemas.microsoft.com/office/drawing/2015/06/char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xmlns:c16r2="http://schemas.microsoft.com/office/drawing/2015/06/chart">
            <c:ext xmlns:c16="http://schemas.microsoft.com/office/drawing/2014/chart" uri="{C3380CC4-5D6E-409C-BE32-E72D297353CC}">
              <c16:uniqueId val="{00000002-62FD-4918-BA39-FB4C6E985233}"/>
            </c:ext>
          </c:extLst>
        </c:ser>
        <c:axId val="79415936"/>
        <c:axId val="79044992"/>
      </c:barChart>
      <c:catAx>
        <c:axId val="79415936"/>
        <c:scaling>
          <c:orientation val="minMax"/>
        </c:scaling>
        <c:axPos val="b"/>
        <c:numFmt formatCode="General" sourceLinked="0"/>
        <c:tickLblPos val="nextTo"/>
        <c:crossAx val="79044992"/>
        <c:crosses val="autoZero"/>
        <c:auto val="1"/>
        <c:lblAlgn val="ctr"/>
        <c:lblOffset val="100"/>
      </c:catAx>
      <c:valAx>
        <c:axId val="79044992"/>
        <c:scaling>
          <c:orientation val="minMax"/>
        </c:scaling>
        <c:delete val="1"/>
        <c:axPos val="l"/>
        <c:numFmt formatCode="0.00" sourceLinked="1"/>
        <c:tickLblPos val="none"/>
        <c:crossAx val="79415936"/>
        <c:crosses val="autoZero"/>
        <c:crossBetween val="between"/>
      </c:valAx>
    </c:plotArea>
    <c:legend>
      <c:legendPos val="r"/>
    </c:legend>
    <c:plotVisOnly val="1"/>
    <c:dispBlanksAs val="gap"/>
  </c:chart>
  <c:spPr>
    <a:ln>
      <a:noFill/>
    </a:ln>
  </c:spPr>
  <c:printSettings>
    <c:headerFooter/>
    <c:pageMargins b="0.75000000000000822" l="0.70000000000000062" r="0.70000000000000062" t="0.750000000000008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a:latin typeface="Georgia" panose="02040502050405020303" pitchFamily="18" charset="0"/>
            </a:defRPr>
          </a:pPr>
          <a:endParaRPr lang="es-SV"/>
        </a:p>
      </c:txPr>
    </c:title>
    <c:plotArea>
      <c:layout/>
      <c:barChart>
        <c:barDir val="col"/>
        <c:grouping val="clustered"/>
        <c:ser>
          <c:idx val="0"/>
          <c:order val="0"/>
          <c:tx>
            <c:strRef>
              <c:f>'Fdos Corto Plazo'!$O$7</c:f>
              <c:strCache>
                <c:ptCount val="1"/>
                <c:pt idx="0">
                  <c:v>Valor Cuota al día 04/09/2018 (US$)</c:v>
                </c:pt>
              </c:strCache>
            </c:strRef>
          </c:tx>
          <c:dLbls>
            <c:numFmt formatCode="#,##0.00" sourceLinked="0"/>
            <c:spPr>
              <a:noFill/>
              <a:ln>
                <a:noFill/>
              </a:ln>
              <a:effectLst/>
            </c:spPr>
            <c:showVal val="1"/>
            <c:separator>, </c:separator>
            <c:extLst xmlns:c16r2="http://schemas.microsoft.com/office/drawing/2015/06/char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Atlántida Corto Plazo</c:v>
                </c:pt>
                <c:pt idx="2">
                  <c:v>Fondo Abierto Banagrícola</c:v>
                </c:pt>
              </c:strCache>
            </c:strRef>
          </c:cat>
          <c:val>
            <c:numRef>
              <c:f>'Fdos Corto Plazo'!$O$8:$O$10</c:f>
              <c:numCache>
                <c:formatCode>0.00</c:formatCode>
                <c:ptCount val="3"/>
                <c:pt idx="0">
                  <c:v>1.0661100847</c:v>
                </c:pt>
                <c:pt idx="1">
                  <c:v>1.0215984</c:v>
                </c:pt>
                <c:pt idx="2">
                  <c:v>1.0143630299999999</c:v>
                </c:pt>
              </c:numCache>
            </c:numRef>
          </c:val>
          <c:extLst xmlns:c16r2="http://schemas.microsoft.com/office/drawing/2015/06/chart">
            <c:ext xmlns:c16="http://schemas.microsoft.com/office/drawing/2014/chart" uri="{C3380CC4-5D6E-409C-BE32-E72D297353CC}">
              <c16:uniqueId val="{00000000-310F-46FC-8AA2-6CF83C7B37B3}"/>
            </c:ext>
          </c:extLst>
        </c:ser>
        <c:axId val="79067392"/>
        <c:axId val="79089664"/>
      </c:barChart>
      <c:catAx>
        <c:axId val="79067392"/>
        <c:scaling>
          <c:orientation val="minMax"/>
        </c:scaling>
        <c:axPos val="b"/>
        <c:numFmt formatCode="General" sourceLinked="0"/>
        <c:tickLblPos val="nextTo"/>
        <c:crossAx val="79089664"/>
        <c:crosses val="autoZero"/>
        <c:auto val="1"/>
        <c:lblAlgn val="ctr"/>
        <c:lblOffset val="100"/>
      </c:catAx>
      <c:valAx>
        <c:axId val="79089664"/>
        <c:scaling>
          <c:orientation val="minMax"/>
        </c:scaling>
        <c:delete val="1"/>
        <c:axPos val="l"/>
        <c:numFmt formatCode="#,##0.00" sourceLinked="0"/>
        <c:tickLblPos val="none"/>
        <c:crossAx val="79067392"/>
        <c:crosses val="autoZero"/>
        <c:crossBetween val="between"/>
      </c:valAx>
    </c:plotArea>
    <c:plotVisOnly val="1"/>
    <c:dispBlanksAs val="gap"/>
  </c:chart>
  <c:spPr>
    <a:ln>
      <a:noFill/>
    </a:ln>
  </c:spPr>
  <c:printSettings>
    <c:headerFooter/>
    <c:pageMargins b="0.75000000000000833" l="0.70000000000000062" r="0.70000000000000062" t="0.750000000000008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sz="1600">
                <a:latin typeface="Georgia" pitchFamily="18" charset="0"/>
              </a:defRPr>
            </a:pPr>
            <a:r>
              <a:rPr lang="es-SV" sz="1600">
                <a:latin typeface="Georgia" pitchFamily="18" charset="0"/>
              </a:rPr>
              <a:t>Rendimientos</a:t>
            </a:r>
          </a:p>
        </c:rich>
      </c:tx>
    </c:title>
    <c:plotArea>
      <c:layout>
        <c:manualLayout>
          <c:layoutTarget val="inner"/>
          <c:xMode val="edge"/>
          <c:yMode val="edge"/>
          <c:x val="3.1272271661322765E-2"/>
          <c:y val="9.0281350577784164E-2"/>
          <c:w val="0.81406146406691859"/>
          <c:h val="0.69037541121840595"/>
        </c:manualLayout>
      </c:layout>
      <c:barChart>
        <c:barDir val="col"/>
        <c:grouping val="clustered"/>
        <c:ser>
          <c:idx val="0"/>
          <c:order val="0"/>
          <c:tx>
            <c:strRef>
              <c:f>'Fdos Corto Plazo'!$Q$12</c:f>
              <c:strCache>
                <c:ptCount val="1"/>
                <c:pt idx="0">
                  <c:v>Rendimiento Diario Anualizado (%)</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3.5968796587149132</c:v>
                </c:pt>
                <c:pt idx="2">
                  <c:v>2.4446743629580769</c:v>
                </c:pt>
                <c:pt idx="3">
                  <c:v>3.4228459110368759</c:v>
                </c:pt>
              </c:numCache>
            </c:numRef>
          </c:val>
          <c:extLst xmlns:c16r2="http://schemas.microsoft.com/office/drawing/2015/06/char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4.867</c:v>
                </c:pt>
                <c:pt idx="2">
                  <c:v>4.0278278224999999</c:v>
                </c:pt>
                <c:pt idx="3">
                  <c:v>4.7216000000000005</c:v>
                </c:pt>
              </c:numCache>
            </c:numRef>
          </c:val>
          <c:extLst xmlns:c16r2="http://schemas.microsoft.com/office/drawing/2015/06/char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3.3424895599559901</c:v>
                </c:pt>
              </c:numCache>
            </c:numRef>
          </c:val>
          <c:extLst xmlns:c16r2="http://schemas.microsoft.com/office/drawing/2015/06/chart">
            <c:ext xmlns:c16="http://schemas.microsoft.com/office/drawing/2014/chart" uri="{C3380CC4-5D6E-409C-BE32-E72D297353CC}">
              <c16:uniqueId val="{00000002-6401-4657-A4B5-C98D2AF3B591}"/>
            </c:ext>
          </c:extLst>
        </c:ser>
        <c:axId val="175323008"/>
        <c:axId val="175324544"/>
      </c:barChart>
      <c:catAx>
        <c:axId val="175323008"/>
        <c:scaling>
          <c:orientation val="minMax"/>
        </c:scaling>
        <c:axPos val="b"/>
        <c:numFmt formatCode="General" sourceLinked="0"/>
        <c:tickLblPos val="nextTo"/>
        <c:crossAx val="175324544"/>
        <c:crosses val="autoZero"/>
        <c:auto val="1"/>
        <c:lblAlgn val="ctr"/>
        <c:lblOffset val="100"/>
      </c:catAx>
      <c:valAx>
        <c:axId val="175324544"/>
        <c:scaling>
          <c:orientation val="minMax"/>
        </c:scaling>
        <c:delete val="1"/>
        <c:axPos val="l"/>
        <c:numFmt formatCode="0.00%" sourceLinked="0"/>
        <c:tickLblPos val="none"/>
        <c:crossAx val="175323008"/>
        <c:crosses val="autoZero"/>
        <c:crossBetween val="between"/>
      </c:valAx>
    </c:plotArea>
    <c:legend>
      <c:legendPos val="r"/>
      <c:layout>
        <c:manualLayout>
          <c:xMode val="edge"/>
          <c:yMode val="edge"/>
          <c:x val="0.85057964261854335"/>
          <c:y val="0.28881402644453891"/>
          <c:w val="0.1456643286654459"/>
          <c:h val="0.43424870323377285"/>
        </c:manualLayout>
      </c:layout>
    </c:legend>
    <c:plotVisOnly val="1"/>
    <c:dispBlanksAs val="gap"/>
  </c:chart>
  <c:spPr>
    <a:ln>
      <a:noFill/>
    </a:ln>
  </c:spPr>
  <c:printSettings>
    <c:headerFooter/>
    <c:pageMargins b="0.75000000000000833" l="0.70000000000000062" r="0.70000000000000062" t="0.75000000000000833"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0</xdr:colOff>
      <xdr:row>6</xdr:row>
      <xdr:rowOff>0</xdr:rowOff>
    </xdr:from>
    <xdr:to>
      <xdr:col>12</xdr:col>
      <xdr:colOff>617342</xdr:colOff>
      <xdr:row>23</xdr:row>
      <xdr:rowOff>176892</xdr:rowOff>
    </xdr:to>
    <xdr:pic>
      <xdr:nvPicPr>
        <xdr:cNvPr id="5121"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86000" y="1251857"/>
          <a:ext cx="7665842" cy="3646714"/>
        </a:xfrm>
        <a:prstGeom prst="rect">
          <a:avLst/>
        </a:prstGeom>
        <a:noFill/>
      </xdr:spPr>
    </xdr:pic>
    <xdr:clientData/>
  </xdr:twoCellAnchor>
  <xdr:twoCellAnchor editAs="oneCell">
    <xdr:from>
      <xdr:col>3</xdr:col>
      <xdr:colOff>1</xdr:colOff>
      <xdr:row>34</xdr:row>
      <xdr:rowOff>0</xdr:rowOff>
    </xdr:from>
    <xdr:to>
      <xdr:col>12</xdr:col>
      <xdr:colOff>662837</xdr:colOff>
      <xdr:row>52</xdr:row>
      <xdr:rowOff>0</xdr:rowOff>
    </xdr:to>
    <xdr:pic>
      <xdr:nvPicPr>
        <xdr:cNvPr id="5122"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2286001" y="6966857"/>
          <a:ext cx="7711336" cy="3673929"/>
        </a:xfrm>
        <a:prstGeom prst="rect">
          <a:avLst/>
        </a:prstGeom>
        <a:noFill/>
      </xdr:spPr>
    </xdr:pic>
    <xdr:clientData/>
  </xdr:twoCellAnchor>
  <xdr:twoCellAnchor editAs="oneCell">
    <xdr:from>
      <xdr:col>13</xdr:col>
      <xdr:colOff>340178</xdr:colOff>
      <xdr:row>4</xdr:row>
      <xdr:rowOff>136070</xdr:rowOff>
    </xdr:from>
    <xdr:to>
      <xdr:col>23</xdr:col>
      <xdr:colOff>639535</xdr:colOff>
      <xdr:row>30</xdr:row>
      <xdr:rowOff>87305</xdr:rowOff>
    </xdr:to>
    <xdr:pic>
      <xdr:nvPicPr>
        <xdr:cNvPr id="5123"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0436678" y="979713"/>
          <a:ext cx="8939893" cy="5258021"/>
        </a:xfrm>
        <a:prstGeom prst="rect">
          <a:avLst/>
        </a:prstGeom>
        <a:noFill/>
      </xdr:spPr>
    </xdr:pic>
    <xdr:clientData/>
  </xdr:twoCellAnchor>
  <xdr:twoCellAnchor editAs="oneCell">
    <xdr:from>
      <xdr:col>13</xdr:col>
      <xdr:colOff>680357</xdr:colOff>
      <xdr:row>32</xdr:row>
      <xdr:rowOff>108856</xdr:rowOff>
    </xdr:from>
    <xdr:to>
      <xdr:col>23</xdr:col>
      <xdr:colOff>394607</xdr:colOff>
      <xdr:row>56</xdr:row>
      <xdr:rowOff>108858</xdr:rowOff>
    </xdr:to>
    <xdr:pic>
      <xdr:nvPicPr>
        <xdr:cNvPr id="5124"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776857" y="6667499"/>
          <a:ext cx="8354786" cy="489857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1:M27"/>
  <sheetViews>
    <sheetView showGridLines="0" tabSelected="1" workbookViewId="0"/>
  </sheetViews>
  <sheetFormatPr baseColWidth="10" defaultColWidth="0" defaultRowHeight="16.5" zeroHeight="1"/>
  <cols>
    <col min="1" max="4" width="11.42578125" style="95" customWidth="1"/>
    <col min="5" max="5" width="39.140625" style="95" customWidth="1"/>
    <col min="6" max="13" width="11.42578125" style="95" customWidth="1"/>
    <col min="14" max="16384" width="11.42578125" style="95" hidden="1"/>
  </cols>
  <sheetData>
    <row r="1" spans="4:13"/>
    <row r="2" spans="4:13"/>
    <row r="3" spans="4:13"/>
    <row r="4" spans="4:13" ht="23.25">
      <c r="D4" s="96" t="s">
        <v>37</v>
      </c>
      <c r="E4" s="97"/>
      <c r="F4" s="97"/>
      <c r="G4" s="97"/>
      <c r="H4" s="97"/>
    </row>
    <row r="5" spans="4:13" ht="18.75">
      <c r="D5" s="212" t="s">
        <v>25</v>
      </c>
      <c r="E5" s="212"/>
      <c r="F5" s="212"/>
      <c r="G5" s="212"/>
      <c r="H5" s="212"/>
      <c r="I5" s="212"/>
    </row>
    <row r="6" spans="4:13"/>
    <row r="7" spans="4:13"/>
    <row r="8" spans="4:13"/>
    <row r="9" spans="4:13">
      <c r="E9" s="98" t="s">
        <v>26</v>
      </c>
      <c r="H9" s="99"/>
    </row>
    <row r="10" spans="4:13" ht="15" customHeight="1">
      <c r="E10" s="100" t="s">
        <v>71</v>
      </c>
    </row>
    <row r="11" spans="4:13">
      <c r="E11" s="100" t="s">
        <v>72</v>
      </c>
    </row>
    <row r="12" spans="4:13">
      <c r="E12" s="101" t="s">
        <v>27</v>
      </c>
    </row>
    <row r="13" spans="4:13" ht="31.5">
      <c r="E13" s="102" t="s">
        <v>29</v>
      </c>
    </row>
    <row r="14" spans="4:13">
      <c r="E14" s="101"/>
    </row>
    <row r="15" spans="4:13"/>
    <row r="16" spans="4:13">
      <c r="J16" s="103"/>
      <c r="M16" s="104" t="s">
        <v>28</v>
      </c>
    </row>
    <row r="17" spans="13:13">
      <c r="M17" s="104" t="s">
        <v>94</v>
      </c>
    </row>
    <row r="18" spans="13:13"/>
    <row r="19" spans="13:13" hidden="1"/>
    <row r="20" spans="13:13" hidden="1"/>
    <row r="21" spans="13:13" hidden="1"/>
    <row r="22" spans="13:13" hidden="1"/>
    <row r="23" spans="13:13" hidden="1"/>
    <row r="24" spans="13:13"/>
    <row r="25" spans="13:13"/>
    <row r="26" spans="13:13"/>
    <row r="27" spans="13:1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M40"/>
  <sheetViews>
    <sheetView showGridLines="0" zoomScale="80" zoomScaleNormal="80" workbookViewId="0">
      <selection activeCell="B10" sqref="B10"/>
    </sheetView>
  </sheetViews>
  <sheetFormatPr baseColWidth="10" defaultColWidth="0" defaultRowHeight="16.5" zeroHeight="1"/>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147" customWidth="1"/>
    <col min="14" max="14" width="24.5703125" style="147" customWidth="1"/>
    <col min="15" max="15" width="23.7109375" style="147" customWidth="1"/>
    <col min="16" max="16" width="20.140625" style="147" customWidth="1"/>
    <col min="17" max="17" width="18.85546875" style="147" customWidth="1"/>
    <col min="18" max="18" width="15.5703125" style="147" customWidth="1"/>
    <col min="19" max="19" width="20.5703125" style="147" customWidth="1"/>
    <col min="20" max="22" width="11.42578125" style="147" customWidth="1"/>
    <col min="23" max="23" width="45.42578125" style="147" hidden="1" customWidth="1"/>
    <col min="24" max="24" width="24.85546875" style="147" hidden="1" customWidth="1"/>
    <col min="25" max="26" width="11.42578125" style="147" hidden="1" customWidth="1"/>
    <col min="27" max="27" width="11.28515625" style="147" hidden="1" customWidth="1"/>
    <col min="28" max="29" width="11.42578125" style="147" hidden="1" customWidth="1"/>
    <col min="30" max="30" width="40" style="147" hidden="1" customWidth="1"/>
    <col min="31" max="31" width="28.28515625" style="147" hidden="1" customWidth="1"/>
    <col min="32" max="32" width="14.7109375" style="147" hidden="1" customWidth="1"/>
    <col min="33" max="33" width="17.5703125" style="147" hidden="1" customWidth="1"/>
    <col min="34" max="34" width="15.85546875" style="147" hidden="1" customWidth="1"/>
    <col min="35" max="35" width="14.140625" style="147" hidden="1" customWidth="1"/>
    <col min="36" max="39" width="18.140625" style="147" hidden="1" customWidth="1"/>
    <col min="40" max="16384" width="11.42578125" style="147" hidden="1"/>
  </cols>
  <sheetData>
    <row r="1" spans="1:38">
      <c r="A1" s="46"/>
      <c r="B1" s="47"/>
      <c r="C1" s="47"/>
      <c r="D1" s="47"/>
      <c r="E1" s="47"/>
      <c r="F1" s="47"/>
      <c r="G1" s="47"/>
      <c r="H1" s="47"/>
      <c r="I1" s="47"/>
      <c r="J1" s="47"/>
      <c r="K1" s="47"/>
      <c r="L1" s="48"/>
    </row>
    <row r="2" spans="1:38" ht="17.25" thickBot="1">
      <c r="A2" s="50"/>
      <c r="B2" s="51"/>
      <c r="I2" s="51"/>
      <c r="J2" s="51"/>
      <c r="K2" s="51"/>
    </row>
    <row r="3" spans="1:38" ht="18.75" customHeight="1">
      <c r="A3" s="50"/>
      <c r="B3" s="51"/>
      <c r="E3" s="214" t="s">
        <v>0</v>
      </c>
      <c r="F3" s="215"/>
      <c r="I3" s="51"/>
      <c r="J3" s="51"/>
      <c r="K3" s="51"/>
    </row>
    <row r="4" spans="1:38" ht="18.75" customHeight="1">
      <c r="A4" s="50"/>
      <c r="B4" s="51"/>
      <c r="E4" s="135" t="s">
        <v>101</v>
      </c>
      <c r="F4" s="136">
        <f>H32</f>
        <v>43347</v>
      </c>
      <c r="I4" s="51"/>
      <c r="J4" s="51"/>
      <c r="K4" s="51"/>
    </row>
    <row r="5" spans="1:38" ht="18.75" customHeight="1" thickBot="1">
      <c r="A5" s="50"/>
      <c r="B5" s="51"/>
      <c r="E5" s="216" t="s">
        <v>102</v>
      </c>
      <c r="F5" s="217"/>
      <c r="I5" s="51"/>
      <c r="J5" s="51"/>
      <c r="K5" s="51"/>
      <c r="M5" s="150"/>
      <c r="N5" s="150"/>
      <c r="O5" s="150"/>
      <c r="P5" s="150"/>
      <c r="Q5" s="150"/>
      <c r="R5" s="150"/>
      <c r="S5" s="150"/>
      <c r="T5" s="150"/>
      <c r="U5" s="150"/>
      <c r="V5" s="133"/>
    </row>
    <row r="6" spans="1:38">
      <c r="A6" s="50"/>
      <c r="B6" s="51"/>
      <c r="I6" s="51"/>
      <c r="J6" s="51"/>
      <c r="K6" s="51"/>
      <c r="M6" s="150"/>
      <c r="N6" s="150"/>
      <c r="O6" s="150"/>
      <c r="P6" s="150"/>
      <c r="Q6" s="150"/>
      <c r="R6" s="150"/>
      <c r="S6" s="150"/>
      <c r="T6" s="150"/>
      <c r="U6" s="150"/>
      <c r="V6" s="133"/>
    </row>
    <row r="7" spans="1:38" s="149" customFormat="1" ht="49.5" customHeight="1">
      <c r="A7" s="50"/>
      <c r="B7" s="51"/>
      <c r="C7" s="51"/>
      <c r="D7" s="51"/>
      <c r="E7" s="51"/>
      <c r="F7" s="51"/>
      <c r="G7" s="51"/>
      <c r="H7" s="51"/>
      <c r="I7" s="51"/>
      <c r="J7" s="51"/>
      <c r="K7" s="51"/>
      <c r="L7" s="52"/>
      <c r="M7" s="151"/>
      <c r="N7" s="151" t="s">
        <v>34</v>
      </c>
      <c r="O7" s="151" t="str">
        <f>+INDEX(P12:S12,AC14)</f>
        <v>Valor Cuota al día 04/09/2018 (US$)</v>
      </c>
      <c r="P7" s="150"/>
      <c r="Q7" s="150"/>
      <c r="R7" s="150"/>
      <c r="S7" s="150"/>
      <c r="T7" s="192"/>
      <c r="U7" s="150"/>
      <c r="V7" s="150"/>
      <c r="AL7" s="152"/>
    </row>
    <row r="8" spans="1:38" s="149" customFormat="1" ht="33">
      <c r="A8" s="50"/>
      <c r="B8" s="51"/>
      <c r="C8" s="51"/>
      <c r="D8" s="51"/>
      <c r="E8" s="51"/>
      <c r="F8" s="51"/>
      <c r="G8" s="51"/>
      <c r="H8" s="51"/>
      <c r="I8" s="51"/>
      <c r="J8" s="51"/>
      <c r="K8" s="51"/>
      <c r="L8" s="52"/>
      <c r="M8" s="153">
        <v>1</v>
      </c>
      <c r="N8" s="154" t="str">
        <f>INDEX($AD$18:$AD$20,MATCH(M8,$AC$18:$AC$20,0))</f>
        <v>Fondo Abierto Rentable de Corto Plazo SGB</v>
      </c>
      <c r="O8" s="155">
        <f>INDEX($AE$17:$AE$21,MATCH(M8,$AC$17:$AC$21,0))</f>
        <v>1.0661100847</v>
      </c>
      <c r="P8" s="150"/>
      <c r="Q8" s="150"/>
      <c r="R8" s="150"/>
      <c r="S8" s="150"/>
      <c r="T8" s="192"/>
      <c r="U8" s="150"/>
      <c r="V8" s="150"/>
      <c r="AA8" s="149" t="str">
        <f>IF($AC$14=1,"$",IF($AC$14=3,"$","%"))</f>
        <v>$</v>
      </c>
      <c r="AL8" s="156"/>
    </row>
    <row r="9" spans="1:38" s="149" customFormat="1" ht="33">
      <c r="A9" s="50"/>
      <c r="B9" s="51"/>
      <c r="C9" s="51"/>
      <c r="D9" s="51"/>
      <c r="E9" s="51"/>
      <c r="F9" s="51"/>
      <c r="G9" s="51"/>
      <c r="H9" s="51"/>
      <c r="I9" s="51"/>
      <c r="J9" s="51"/>
      <c r="K9" s="51"/>
      <c r="L9" s="52"/>
      <c r="M9" s="153">
        <v>2</v>
      </c>
      <c r="N9" s="154" t="str">
        <f>INDEX($AD$18:$AD$20,MATCH(M9,$AC$18:$AC$20,0))</f>
        <v>Fondo Abierto Atlántida Corto Plazo</v>
      </c>
      <c r="O9" s="155">
        <f t="shared" ref="O9:O10" si="0">INDEX($AE$17:$AE$21,MATCH(M9,$AC$17:$AC$21,0))</f>
        <v>1.0215984</v>
      </c>
      <c r="P9" s="150"/>
      <c r="Q9" s="150"/>
      <c r="R9" s="150"/>
      <c r="S9" s="150"/>
      <c r="T9" s="192"/>
      <c r="U9" s="150"/>
      <c r="V9" s="150"/>
      <c r="AA9" s="149" t="str">
        <f t="shared" ref="AA9:AA10" si="1">IF($AC$14=1,"$",IF($AC$14=3,"$","%"))</f>
        <v>$</v>
      </c>
      <c r="AL9" s="156"/>
    </row>
    <row r="10" spans="1:38" s="149" customFormat="1">
      <c r="A10" s="50"/>
      <c r="B10" s="51"/>
      <c r="C10" s="51"/>
      <c r="D10" s="51"/>
      <c r="E10" s="51"/>
      <c r="F10" s="51"/>
      <c r="G10" s="51"/>
      <c r="H10" s="51"/>
      <c r="I10" s="51"/>
      <c r="J10" s="51"/>
      <c r="K10" s="51"/>
      <c r="L10" s="52"/>
      <c r="M10" s="153">
        <v>3</v>
      </c>
      <c r="N10" s="154" t="str">
        <f>INDEX($AD$18:$AD$20,MATCH(M10,$AC$18:$AC$20,0))</f>
        <v>Fondo Abierto Banagrícola</v>
      </c>
      <c r="O10" s="155">
        <f t="shared" si="0"/>
        <v>1.0143630299999999</v>
      </c>
      <c r="P10" s="150"/>
      <c r="Q10" s="150"/>
      <c r="R10" s="150"/>
      <c r="S10" s="150"/>
      <c r="T10" s="150"/>
      <c r="U10" s="150"/>
      <c r="V10" s="150"/>
      <c r="AA10" s="149" t="str">
        <f t="shared" si="1"/>
        <v>$</v>
      </c>
      <c r="AL10" s="156"/>
    </row>
    <row r="11" spans="1:38" s="149" customFormat="1">
      <c r="A11" s="50"/>
      <c r="B11" s="51"/>
      <c r="C11" s="51"/>
      <c r="D11" s="51"/>
      <c r="E11" s="51"/>
      <c r="F11" s="51"/>
      <c r="G11" s="51"/>
      <c r="H11" s="51"/>
      <c r="I11" s="51"/>
      <c r="J11" s="51"/>
      <c r="K11" s="51"/>
      <c r="L11" s="52"/>
      <c r="M11" s="153"/>
      <c r="N11" s="150"/>
      <c r="O11" s="150"/>
      <c r="P11" s="150">
        <v>1</v>
      </c>
      <c r="Q11" s="150">
        <v>2</v>
      </c>
      <c r="R11" s="150">
        <v>3</v>
      </c>
      <c r="S11" s="150">
        <v>4</v>
      </c>
      <c r="T11" s="150">
        <v>5</v>
      </c>
      <c r="U11" s="150">
        <v>6</v>
      </c>
      <c r="V11" s="150"/>
      <c r="AL11" s="156"/>
    </row>
    <row r="12" spans="1:38" s="149" customFormat="1" ht="49.5">
      <c r="A12" s="50"/>
      <c r="B12" s="51"/>
      <c r="C12" s="51"/>
      <c r="D12" s="51"/>
      <c r="E12" s="51"/>
      <c r="F12" s="51"/>
      <c r="G12" s="51"/>
      <c r="H12" s="51"/>
      <c r="I12" s="51"/>
      <c r="J12" s="51"/>
      <c r="K12" s="51"/>
      <c r="L12" s="52"/>
      <c r="M12" s="153"/>
      <c r="N12" s="157" t="s">
        <v>2</v>
      </c>
      <c r="O12" s="157" t="s">
        <v>3</v>
      </c>
      <c r="P12" s="157" t="s">
        <v>76</v>
      </c>
      <c r="Q12" s="152" t="s">
        <v>56</v>
      </c>
      <c r="R12" s="152" t="s">
        <v>103</v>
      </c>
      <c r="S12" s="152" t="s">
        <v>59</v>
      </c>
      <c r="T12" s="152" t="s">
        <v>39</v>
      </c>
      <c r="U12" s="152" t="s">
        <v>40</v>
      </c>
      <c r="V12" s="150"/>
      <c r="AL12" s="156"/>
    </row>
    <row r="13" spans="1:38" s="149" customFormat="1" ht="49.5">
      <c r="A13" s="50"/>
      <c r="B13" s="51"/>
      <c r="C13" s="51"/>
      <c r="D13" s="51"/>
      <c r="E13" s="51"/>
      <c r="F13" s="51"/>
      <c r="G13" s="55"/>
      <c r="H13" s="51"/>
      <c r="I13" s="51"/>
      <c r="J13" s="51"/>
      <c r="K13" s="51"/>
      <c r="L13" s="52"/>
      <c r="M13" s="150"/>
      <c r="N13" s="158" t="s">
        <v>65</v>
      </c>
      <c r="O13" s="158" t="s">
        <v>10</v>
      </c>
      <c r="P13" s="159"/>
      <c r="Q13" s="160"/>
      <c r="R13" s="193"/>
      <c r="S13" s="161"/>
      <c r="T13" s="162"/>
      <c r="U13" s="162"/>
      <c r="V13" s="150"/>
    </row>
    <row r="14" spans="1:38" s="149" customFormat="1" ht="42.75" customHeight="1">
      <c r="A14" s="50"/>
      <c r="B14" s="51"/>
      <c r="C14" s="51"/>
      <c r="D14" s="51"/>
      <c r="E14" s="51"/>
      <c r="F14" s="51"/>
      <c r="G14" s="51"/>
      <c r="H14" s="51"/>
      <c r="I14" s="51"/>
      <c r="J14" s="51"/>
      <c r="K14" s="51"/>
      <c r="L14" s="52"/>
      <c r="M14" s="150"/>
      <c r="N14" s="158" t="s">
        <v>66</v>
      </c>
      <c r="O14" s="158" t="s">
        <v>10</v>
      </c>
      <c r="P14" s="194">
        <v>1807231.84</v>
      </c>
      <c r="Q14" s="195">
        <v>3.5968796587149132</v>
      </c>
      <c r="R14" s="196">
        <v>1.0215984</v>
      </c>
      <c r="S14" s="197">
        <v>1.25</v>
      </c>
      <c r="T14" s="197">
        <v>4.867</v>
      </c>
      <c r="U14" s="213">
        <v>3.3424895599559901</v>
      </c>
      <c r="V14" s="150"/>
      <c r="AC14" s="229">
        <v>3</v>
      </c>
      <c r="AD14" s="230" t="str">
        <f>+INDEX(P12:S12,AC14)</f>
        <v>Valor Cuota al día 04/09/2018 (US$)</v>
      </c>
      <c r="AE14" s="230"/>
      <c r="AF14" s="230"/>
      <c r="AG14" s="230"/>
    </row>
    <row r="15" spans="1:38" s="149" customFormat="1" ht="49.5">
      <c r="A15" s="58"/>
      <c r="B15" s="59"/>
      <c r="C15" s="59"/>
      <c r="D15" s="59"/>
      <c r="E15" s="59"/>
      <c r="F15" s="59"/>
      <c r="G15" s="59"/>
      <c r="H15" s="59"/>
      <c r="I15" s="59"/>
      <c r="J15" s="59"/>
      <c r="K15" s="59"/>
      <c r="L15" s="60"/>
      <c r="M15" s="150"/>
      <c r="N15" s="158" t="s">
        <v>67</v>
      </c>
      <c r="O15" s="158" t="s">
        <v>8</v>
      </c>
      <c r="P15" s="194">
        <v>3916474.36</v>
      </c>
      <c r="Q15" s="198">
        <v>2.4446743629580769</v>
      </c>
      <c r="R15" s="196">
        <v>1.0143630299999999</v>
      </c>
      <c r="S15" s="197">
        <v>1.25</v>
      </c>
      <c r="T15" s="197">
        <v>4.0278278224999999</v>
      </c>
      <c r="U15" s="213"/>
      <c r="V15" s="150"/>
      <c r="AC15" s="229"/>
      <c r="AD15" s="230"/>
      <c r="AE15" s="230"/>
      <c r="AF15" s="230"/>
      <c r="AG15" s="230"/>
    </row>
    <row r="16" spans="1:38" s="149" customFormat="1" ht="55.5" customHeight="1">
      <c r="A16" s="50"/>
      <c r="B16" s="51"/>
      <c r="C16" s="51"/>
      <c r="D16" s="51"/>
      <c r="E16" s="51"/>
      <c r="F16" s="51"/>
      <c r="G16" s="51"/>
      <c r="H16" s="51"/>
      <c r="I16" s="51"/>
      <c r="J16" s="51"/>
      <c r="K16" s="51"/>
      <c r="L16" s="61"/>
      <c r="M16" s="150"/>
      <c r="N16" s="158" t="s">
        <v>68</v>
      </c>
      <c r="O16" s="158" t="s">
        <v>13</v>
      </c>
      <c r="P16" s="194">
        <v>38037171.57</v>
      </c>
      <c r="Q16" s="198">
        <v>3.4228459110368759</v>
      </c>
      <c r="R16" s="196">
        <v>1.0661100847</v>
      </c>
      <c r="S16" s="197">
        <v>1.2</v>
      </c>
      <c r="T16" s="197">
        <v>4.7216000000000005</v>
      </c>
      <c r="U16" s="213"/>
      <c r="V16" s="150"/>
      <c r="AC16" s="171" t="s">
        <v>31</v>
      </c>
      <c r="AD16" s="172" t="s">
        <v>32</v>
      </c>
      <c r="AE16" s="172" t="s">
        <v>33</v>
      </c>
      <c r="AF16" s="173"/>
      <c r="AG16" s="173"/>
    </row>
    <row r="17" spans="1:35" s="149" customFormat="1" ht="74.25" customHeight="1">
      <c r="A17" s="50"/>
      <c r="B17" s="51"/>
      <c r="C17" s="51"/>
      <c r="D17" s="53"/>
      <c r="E17" s="53"/>
      <c r="F17" s="53"/>
      <c r="G17" s="53"/>
      <c r="H17" s="53"/>
      <c r="I17" s="53"/>
      <c r="J17" s="53"/>
      <c r="K17" s="53"/>
      <c r="L17" s="62"/>
      <c r="M17" s="150"/>
      <c r="N17" s="158" t="s">
        <v>69</v>
      </c>
      <c r="O17" s="158" t="s">
        <v>13</v>
      </c>
      <c r="P17" s="159"/>
      <c r="Q17" s="160"/>
      <c r="R17" s="193"/>
      <c r="S17" s="197"/>
      <c r="T17" s="197"/>
      <c r="U17" s="197"/>
      <c r="V17" s="150"/>
      <c r="AC17" s="171"/>
      <c r="AD17" s="175"/>
      <c r="AE17" s="176"/>
      <c r="AF17" s="173">
        <f>RANK(P16,P$15:P$17)</f>
        <v>1</v>
      </c>
      <c r="AG17" s="173" t="e">
        <f t="shared" ref="AG17:AI21" si="2">RANK(Q13,Q$13:Q$17)</f>
        <v>#N/A</v>
      </c>
      <c r="AH17" s="149" t="e">
        <f t="shared" si="2"/>
        <v>#N/A</v>
      </c>
      <c r="AI17" s="149" t="e">
        <f t="shared" si="2"/>
        <v>#N/A</v>
      </c>
    </row>
    <row r="18" spans="1:35" s="149" customFormat="1" ht="76.5" customHeight="1">
      <c r="A18" s="50"/>
      <c r="B18" s="51"/>
      <c r="C18" s="51"/>
      <c r="D18" s="209"/>
      <c r="E18" s="53"/>
      <c r="F18" s="53"/>
      <c r="G18" s="53"/>
      <c r="H18" s="53"/>
      <c r="I18" s="53"/>
      <c r="J18" s="53"/>
      <c r="K18" s="53"/>
      <c r="L18" s="62"/>
      <c r="M18" s="150"/>
      <c r="N18" s="150"/>
      <c r="O18" s="152" t="s">
        <v>83</v>
      </c>
      <c r="P18" s="152" t="s">
        <v>77</v>
      </c>
      <c r="Q18" s="152" t="s">
        <v>78</v>
      </c>
      <c r="R18" s="174" t="s">
        <v>85</v>
      </c>
      <c r="S18" s="150"/>
      <c r="T18" s="150"/>
      <c r="U18" s="150"/>
      <c r="V18" s="150"/>
      <c r="AC18" s="179">
        <f>+RANK(AE18,$AE$18:$AE$20,0)+COUNTIF($AE$18:AE18,AE18)-1</f>
        <v>2</v>
      </c>
      <c r="AD18" s="175" t="s">
        <v>58</v>
      </c>
      <c r="AE18" s="176">
        <f>+INDEX(P14:S14,$AC$14)</f>
        <v>1.0215984</v>
      </c>
      <c r="AF18" s="173" t="e">
        <f>RANK(#REF!,P$15:P$17)</f>
        <v>#REF!</v>
      </c>
      <c r="AG18" s="173">
        <f>RANK(Q16,Q$13:Q$17)</f>
        <v>2</v>
      </c>
      <c r="AH18" s="149">
        <f>RANK(R16,R$13:R$17)</f>
        <v>1</v>
      </c>
      <c r="AI18" s="149">
        <f t="shared" si="2"/>
        <v>1</v>
      </c>
    </row>
    <row r="19" spans="1:35" ht="62.25" customHeight="1">
      <c r="A19" s="50"/>
      <c r="B19" s="51"/>
      <c r="I19" s="51"/>
      <c r="J19" s="51"/>
      <c r="K19" s="51"/>
      <c r="M19" s="133"/>
      <c r="N19" s="152" t="s">
        <v>66</v>
      </c>
      <c r="O19" s="199">
        <f t="shared" ref="O19" si="3">U14</f>
        <v>3.3424895599559901</v>
      </c>
      <c r="P19" s="200">
        <f>Q14</f>
        <v>3.5968796587149132</v>
      </c>
      <c r="Q19" s="201">
        <f>S14</f>
        <v>1.25</v>
      </c>
      <c r="R19" s="202">
        <f>T14</f>
        <v>4.867</v>
      </c>
      <c r="S19" s="133"/>
      <c r="T19" s="133"/>
      <c r="U19" s="133"/>
      <c r="V19" s="133"/>
      <c r="AC19" s="180">
        <f>+RANK(AE19,$AE$18:$AE$20,0)+COUNTIF($AE$18:AE19,AE19)-1</f>
        <v>3</v>
      </c>
      <c r="AD19" s="181" t="s">
        <v>57</v>
      </c>
      <c r="AE19" s="182">
        <f>+INDEX(P15:S15,$AC$14)</f>
        <v>1.0143630299999999</v>
      </c>
      <c r="AF19" s="183" t="e">
        <f>RANK(#REF!,P$15:P$17)</f>
        <v>#REF!</v>
      </c>
      <c r="AG19" s="183">
        <f t="shared" si="2"/>
        <v>3</v>
      </c>
      <c r="AH19" s="184">
        <f t="shared" si="2"/>
        <v>3</v>
      </c>
      <c r="AI19" s="184">
        <f t="shared" si="2"/>
        <v>1</v>
      </c>
    </row>
    <row r="20" spans="1:35" ht="56.25" customHeight="1">
      <c r="A20" s="50"/>
      <c r="B20" s="51"/>
      <c r="I20" s="51"/>
      <c r="J20" s="51"/>
      <c r="K20" s="51"/>
      <c r="M20" s="133"/>
      <c r="N20" s="152" t="s">
        <v>67</v>
      </c>
      <c r="O20" s="199">
        <f>U14</f>
        <v>3.3424895599559901</v>
      </c>
      <c r="P20" s="200">
        <f t="shared" ref="P20:P21" si="4">Q15</f>
        <v>2.4446743629580769</v>
      </c>
      <c r="Q20" s="201">
        <f t="shared" ref="Q20:Q21" si="5">S15</f>
        <v>1.25</v>
      </c>
      <c r="R20" s="202">
        <f t="shared" ref="R20:R21" si="6">T15</f>
        <v>4.0278278224999999</v>
      </c>
      <c r="S20" s="133"/>
      <c r="T20" s="133"/>
      <c r="U20" s="133"/>
      <c r="V20" s="133"/>
      <c r="AC20" s="180">
        <f>+RANK(AE20,$AE$18:$AE$20,0)+COUNTIF($AE$18:AE20,AE20)-1</f>
        <v>1</v>
      </c>
      <c r="AD20" s="181" t="s">
        <v>82</v>
      </c>
      <c r="AE20" s="182">
        <f>+INDEX(P16:S16,$AC$14)</f>
        <v>1.0661100847</v>
      </c>
      <c r="AF20" s="183" t="e">
        <f>RANK(#REF!,P$15:P$17)</f>
        <v>#REF!</v>
      </c>
      <c r="AG20" s="183" t="e">
        <f>RANK(#REF!,Q$13:Q$17)</f>
        <v>#REF!</v>
      </c>
      <c r="AH20" s="184" t="e">
        <f>RANK(#REF!,R$13:R$17)</f>
        <v>#REF!</v>
      </c>
      <c r="AI20" s="184">
        <f t="shared" si="2"/>
        <v>3</v>
      </c>
    </row>
    <row r="21" spans="1:35" ht="60" customHeight="1">
      <c r="A21" s="50"/>
      <c r="B21" s="51"/>
      <c r="I21" s="51"/>
      <c r="J21" s="51"/>
      <c r="K21" s="51"/>
      <c r="M21" s="133"/>
      <c r="N21" s="152" t="s">
        <v>81</v>
      </c>
      <c r="O21" s="199">
        <f>U14</f>
        <v>3.3424895599559901</v>
      </c>
      <c r="P21" s="200">
        <f t="shared" si="4"/>
        <v>3.4228459110368759</v>
      </c>
      <c r="Q21" s="201">
        <f t="shared" si="5"/>
        <v>1.2</v>
      </c>
      <c r="R21" s="202">
        <f t="shared" si="6"/>
        <v>4.7216000000000005</v>
      </c>
      <c r="S21" s="133"/>
      <c r="T21" s="133"/>
      <c r="U21" s="133"/>
      <c r="V21" s="133"/>
      <c r="AC21" s="186"/>
      <c r="AD21" s="181"/>
      <c r="AE21" s="182"/>
      <c r="AF21" s="183" t="e">
        <f>RANK(P17,P$15:P$17)</f>
        <v>#N/A</v>
      </c>
      <c r="AG21" s="183" t="e">
        <f t="shared" si="2"/>
        <v>#N/A</v>
      </c>
      <c r="AH21" s="184" t="e">
        <f t="shared" si="2"/>
        <v>#N/A</v>
      </c>
      <c r="AI21" s="184" t="e">
        <f t="shared" si="2"/>
        <v>#N/A</v>
      </c>
    </row>
    <row r="22" spans="1:35">
      <c r="A22" s="50"/>
      <c r="B22" s="51"/>
      <c r="D22" s="56"/>
      <c r="E22" s="63"/>
      <c r="F22" s="64"/>
      <c r="G22" s="57"/>
      <c r="H22" s="65"/>
      <c r="I22" s="65"/>
      <c r="J22" s="64"/>
      <c r="K22" s="64"/>
      <c r="L22" s="66"/>
      <c r="M22" s="133"/>
      <c r="N22" s="133"/>
      <c r="O22" s="133"/>
      <c r="P22" s="203"/>
      <c r="Q22" s="133"/>
      <c r="R22" s="204"/>
      <c r="S22" s="133"/>
      <c r="T22" s="133"/>
      <c r="U22" s="133"/>
      <c r="V22" s="133"/>
    </row>
    <row r="23" spans="1:35">
      <c r="A23" s="50"/>
      <c r="B23" s="51"/>
      <c r="I23" s="51"/>
      <c r="J23" s="51"/>
      <c r="K23" s="51"/>
      <c r="M23" s="133"/>
      <c r="N23" s="133"/>
      <c r="O23" s="133"/>
      <c r="P23" s="133"/>
      <c r="Q23" s="133"/>
      <c r="S23" s="133"/>
      <c r="T23" s="133"/>
      <c r="U23" s="133"/>
      <c r="V23" s="133"/>
      <c r="AB23" s="188"/>
      <c r="AD23" s="147">
        <f>+MATCH(M8,$AC$17:$AC$21,0)</f>
        <v>4</v>
      </c>
    </row>
    <row r="24" spans="1:35">
      <c r="A24" s="50"/>
      <c r="B24" s="51"/>
      <c r="I24" s="51"/>
      <c r="J24" s="67"/>
      <c r="K24" s="67"/>
      <c r="M24" s="133"/>
      <c r="N24" s="133"/>
      <c r="O24" s="133"/>
      <c r="P24" s="133"/>
      <c r="Q24" s="133"/>
      <c r="R24" s="133"/>
      <c r="S24" s="133"/>
      <c r="T24" s="133"/>
      <c r="U24" s="133"/>
      <c r="V24" s="133"/>
    </row>
    <row r="25" spans="1:35">
      <c r="A25" s="50"/>
      <c r="B25" s="51"/>
      <c r="I25" s="51"/>
      <c r="J25" s="51"/>
      <c r="K25" s="51"/>
      <c r="M25" s="133"/>
      <c r="N25" s="133"/>
      <c r="O25" s="133"/>
      <c r="Q25" s="133"/>
      <c r="S25" s="133"/>
      <c r="T25" s="133"/>
      <c r="U25" s="133"/>
      <c r="V25" s="133"/>
    </row>
    <row r="26" spans="1:35">
      <c r="A26" s="58"/>
      <c r="B26" s="59"/>
      <c r="C26" s="59"/>
      <c r="D26" s="59"/>
      <c r="E26" s="59"/>
      <c r="F26" s="59"/>
      <c r="G26" s="59"/>
      <c r="H26" s="59"/>
      <c r="I26" s="59"/>
      <c r="J26" s="59"/>
      <c r="K26" s="59"/>
      <c r="L26" s="60"/>
      <c r="M26" s="133"/>
      <c r="N26" s="133"/>
      <c r="O26" s="133"/>
      <c r="Q26" s="133"/>
      <c r="R26" s="133"/>
      <c r="S26" s="133"/>
      <c r="T26" s="133"/>
      <c r="U26" s="133"/>
      <c r="V26" s="133"/>
    </row>
    <row r="27" spans="1:35">
      <c r="A27" s="50"/>
      <c r="B27" s="51"/>
      <c r="I27" s="51"/>
      <c r="J27" s="51"/>
      <c r="K27" s="51"/>
      <c r="M27" s="133"/>
      <c r="N27" s="133"/>
      <c r="O27" s="133"/>
      <c r="Q27" s="133"/>
      <c r="R27" s="133"/>
      <c r="S27" s="133"/>
      <c r="T27" s="133"/>
      <c r="U27" s="133"/>
      <c r="V27" s="133"/>
    </row>
    <row r="28" spans="1:35" ht="15.75" customHeight="1" thickBot="1">
      <c r="A28" s="50"/>
      <c r="B28" s="51"/>
      <c r="I28" s="51"/>
      <c r="J28" s="51"/>
      <c r="K28" s="51"/>
      <c r="M28" s="133"/>
      <c r="N28" s="133"/>
      <c r="Q28" s="133"/>
      <c r="R28" s="133"/>
      <c r="S28" s="133"/>
      <c r="T28" s="133"/>
      <c r="U28" s="133"/>
      <c r="V28" s="133"/>
    </row>
    <row r="29" spans="1:35" ht="17.25" thickBot="1">
      <c r="A29" s="50"/>
      <c r="B29" s="51"/>
      <c r="E29" s="143" t="s">
        <v>100</v>
      </c>
      <c r="F29" s="144">
        <f>H32</f>
        <v>43347</v>
      </c>
      <c r="I29" s="51"/>
      <c r="J29" s="51"/>
      <c r="K29" s="51"/>
      <c r="M29" s="133"/>
      <c r="N29" s="133"/>
      <c r="O29" s="133"/>
      <c r="P29" s="133"/>
      <c r="Q29" s="133"/>
      <c r="R29" s="133"/>
      <c r="S29" s="133"/>
      <c r="T29" s="133"/>
      <c r="U29" s="133"/>
      <c r="V29" s="133"/>
    </row>
    <row r="30" spans="1:35" ht="15.75" customHeight="1" thickBot="1">
      <c r="A30" s="50"/>
      <c r="B30" s="51"/>
      <c r="I30" s="51"/>
      <c r="J30" s="51"/>
      <c r="K30" s="51"/>
      <c r="M30" s="133"/>
      <c r="N30" s="133"/>
      <c r="O30" s="133"/>
      <c r="P30" s="133"/>
      <c r="Q30" s="133"/>
      <c r="R30" s="133"/>
      <c r="S30" s="133"/>
      <c r="T30" s="133"/>
      <c r="U30" s="133"/>
      <c r="V30" s="133"/>
    </row>
    <row r="31" spans="1:35" ht="17.25" customHeight="1">
      <c r="A31" s="50"/>
      <c r="B31" s="51"/>
      <c r="C31" s="79" t="s">
        <v>2</v>
      </c>
      <c r="D31" s="80" t="s">
        <v>3</v>
      </c>
      <c r="E31" s="79" t="s">
        <v>4</v>
      </c>
      <c r="F31" s="79" t="s">
        <v>24</v>
      </c>
      <c r="G31" s="79" t="s">
        <v>86</v>
      </c>
      <c r="H31" s="79" t="s">
        <v>87</v>
      </c>
      <c r="I31" s="79" t="s">
        <v>88</v>
      </c>
      <c r="J31" s="79" t="s">
        <v>90</v>
      </c>
      <c r="K31" s="54"/>
      <c r="M31" s="133"/>
      <c r="N31" s="133"/>
      <c r="O31" s="133"/>
      <c r="P31" s="133"/>
      <c r="Q31" s="133"/>
      <c r="R31" s="133"/>
      <c r="S31" s="133"/>
      <c r="T31" s="133"/>
      <c r="U31" s="133"/>
      <c r="V31" s="133"/>
    </row>
    <row r="32" spans="1:35" ht="17.25" customHeight="1" thickBot="1">
      <c r="A32" s="50"/>
      <c r="B32" s="51"/>
      <c r="C32" s="81"/>
      <c r="D32" s="82"/>
      <c r="E32" s="81"/>
      <c r="F32" s="81"/>
      <c r="G32" s="83">
        <v>43346</v>
      </c>
      <c r="H32" s="83">
        <v>43347</v>
      </c>
      <c r="I32" s="81" t="s">
        <v>89</v>
      </c>
      <c r="J32" s="81" t="s">
        <v>91</v>
      </c>
      <c r="K32" s="54"/>
      <c r="M32" s="133"/>
      <c r="N32" s="133"/>
      <c r="O32" s="133"/>
      <c r="P32" s="133"/>
      <c r="Q32" s="133"/>
      <c r="R32" s="133"/>
      <c r="S32" s="133"/>
      <c r="T32" s="133"/>
      <c r="U32" s="133"/>
      <c r="V32" s="133"/>
    </row>
    <row r="33" spans="1:12" ht="40.5" customHeight="1">
      <c r="A33" s="50"/>
      <c r="B33" s="51"/>
      <c r="C33" s="68" t="s">
        <v>66</v>
      </c>
      <c r="D33" s="69" t="s">
        <v>10</v>
      </c>
      <c r="E33" s="70">
        <f>P14</f>
        <v>1807231.84</v>
      </c>
      <c r="F33" s="94">
        <f>Q14</f>
        <v>3.5968796587149132</v>
      </c>
      <c r="G33" s="71">
        <v>1.0214995</v>
      </c>
      <c r="H33" s="71">
        <f>R14</f>
        <v>1.0215984</v>
      </c>
      <c r="I33" s="93">
        <v>1.25</v>
      </c>
      <c r="J33" s="205">
        <v>242.38</v>
      </c>
      <c r="K33" s="72"/>
    </row>
    <row r="34" spans="1:12" ht="40.5" customHeight="1">
      <c r="A34" s="50"/>
      <c r="B34" s="51"/>
      <c r="C34" s="73" t="s">
        <v>67</v>
      </c>
      <c r="D34" s="74" t="s">
        <v>8</v>
      </c>
      <c r="E34" s="70">
        <f t="shared" ref="E34:F34" si="7">P15</f>
        <v>3916474.36</v>
      </c>
      <c r="F34" s="94">
        <f t="shared" si="7"/>
        <v>2.4446743629580769</v>
      </c>
      <c r="G34" s="71">
        <v>1.01429591</v>
      </c>
      <c r="H34" s="71">
        <f t="shared" ref="H34:H35" si="8">R15</f>
        <v>1.0143630299999999</v>
      </c>
      <c r="I34" s="93">
        <v>1.25</v>
      </c>
      <c r="J34" s="205">
        <v>560.71</v>
      </c>
      <c r="K34" s="72"/>
    </row>
    <row r="35" spans="1:12" ht="40.5" customHeight="1">
      <c r="A35" s="50"/>
      <c r="B35" s="51"/>
      <c r="C35" s="73" t="s">
        <v>68</v>
      </c>
      <c r="D35" s="74" t="s">
        <v>13</v>
      </c>
      <c r="E35" s="70">
        <f t="shared" ref="E35:F35" si="9">P16</f>
        <v>38037171.57</v>
      </c>
      <c r="F35" s="94">
        <f t="shared" si="9"/>
        <v>3.4228459110368759</v>
      </c>
      <c r="G35" s="71">
        <v>1.066011786</v>
      </c>
      <c r="H35" s="71">
        <f t="shared" si="8"/>
        <v>1.0661100847</v>
      </c>
      <c r="I35" s="93">
        <v>1.2000034167140901</v>
      </c>
      <c r="J35" s="205">
        <v>5064.87</v>
      </c>
      <c r="K35" s="72"/>
    </row>
    <row r="36" spans="1:12">
      <c r="A36" s="50"/>
      <c r="B36" s="51"/>
      <c r="I36" s="51"/>
      <c r="J36" s="51"/>
      <c r="K36" s="51"/>
    </row>
    <row r="37" spans="1:12">
      <c r="A37" s="50"/>
      <c r="B37" s="51"/>
      <c r="J37" s="51"/>
      <c r="K37" s="51"/>
    </row>
    <row r="38" spans="1:12">
      <c r="A38" s="50"/>
      <c r="B38" s="51"/>
      <c r="I38" s="51"/>
      <c r="J38" s="51"/>
      <c r="K38" s="51"/>
    </row>
    <row r="39" spans="1:12">
      <c r="A39" s="50"/>
      <c r="B39" s="51"/>
      <c r="I39" s="51"/>
      <c r="J39" s="51"/>
      <c r="K39" s="51"/>
    </row>
    <row r="40" spans="1:12" ht="17.25" thickBot="1">
      <c r="A40" s="75"/>
      <c r="B40" s="76"/>
      <c r="C40" s="76"/>
      <c r="D40" s="76"/>
      <c r="E40" s="76"/>
      <c r="F40" s="78">
        <v>100</v>
      </c>
      <c r="G40" s="76"/>
      <c r="H40" s="76"/>
      <c r="I40" s="76"/>
      <c r="J40" s="76"/>
      <c r="K40" s="76"/>
      <c r="L40" s="77"/>
    </row>
  </sheetData>
  <sheetProtection password="D8F4" sheet="1" objects="1" scenarios="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3" priority="1">
      <formula>$AA$8="%"</formula>
    </cfRule>
    <cfRule type="expression" dxfId="2" priority="2">
      <formula>$AA$9="$"</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AD20"/>
  <sheetViews>
    <sheetView showGridLines="0" topLeftCell="A10" zoomScale="70" zoomScaleNormal="70" workbookViewId="0">
      <selection activeCell="B17" sqref="B17:H18"/>
    </sheetView>
  </sheetViews>
  <sheetFormatPr baseColWidth="10" defaultColWidth="11.42578125" defaultRowHeight="14.25" zeroHeight="1"/>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row r="2" spans="1:30" ht="15" thickBot="1"/>
    <row r="3" spans="1:30" s="34" customFormat="1">
      <c r="A3" s="19"/>
      <c r="B3" s="19"/>
      <c r="C3" s="22" t="s">
        <v>0</v>
      </c>
      <c r="D3" s="23"/>
      <c r="E3" s="18"/>
      <c r="F3" s="18"/>
      <c r="G3" s="19"/>
      <c r="H3" s="19"/>
      <c r="I3" s="19"/>
    </row>
    <row r="4" spans="1:30" s="34" customFormat="1">
      <c r="A4" s="19"/>
      <c r="B4" s="19"/>
      <c r="C4" s="24" t="s">
        <v>1</v>
      </c>
      <c r="D4" s="25"/>
      <c r="E4" s="18"/>
      <c r="F4" s="18"/>
      <c r="G4" s="19"/>
      <c r="H4" s="19"/>
      <c r="I4" s="19"/>
    </row>
    <row r="5" spans="1:30" s="34" customFormat="1" ht="29.25" thickBot="1">
      <c r="A5" s="19"/>
      <c r="B5" s="19"/>
      <c r="C5" s="35" t="s">
        <v>74</v>
      </c>
      <c r="D5" s="26"/>
      <c r="E5" s="18"/>
      <c r="F5" s="18"/>
      <c r="G5" s="19"/>
      <c r="H5" s="19"/>
      <c r="I5" s="18"/>
      <c r="J5" s="17"/>
      <c r="K5" s="17" t="s">
        <v>2</v>
      </c>
      <c r="L5" s="40" t="str">
        <f>INDEX(L10:Q10,T12)</f>
        <v>Comisión por Administración(%)</v>
      </c>
    </row>
    <row r="6" spans="1:30" s="34" customFormat="1" ht="42.75">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c r="A8" s="19"/>
      <c r="B8" s="19"/>
      <c r="C8" s="19"/>
      <c r="D8" s="19"/>
      <c r="E8" s="19"/>
      <c r="F8" s="19"/>
      <c r="G8" s="19"/>
      <c r="H8" s="19"/>
      <c r="I8" s="18"/>
    </row>
    <row r="9" spans="1:30" s="34" customFormat="1" ht="45" customHeight="1">
      <c r="A9" s="19"/>
      <c r="B9" s="19"/>
      <c r="C9" s="19"/>
      <c r="D9" s="19"/>
      <c r="E9" s="19"/>
      <c r="F9" s="19"/>
      <c r="G9" s="19"/>
      <c r="H9" s="19"/>
      <c r="I9" s="18"/>
      <c r="L9" s="41" t="s">
        <v>44</v>
      </c>
      <c r="M9" s="41" t="s">
        <v>45</v>
      </c>
      <c r="N9" s="41" t="s">
        <v>46</v>
      </c>
      <c r="O9" s="41" t="s">
        <v>47</v>
      </c>
      <c r="P9" s="41" t="s">
        <v>48</v>
      </c>
      <c r="Q9" s="41" t="s">
        <v>41</v>
      </c>
    </row>
    <row r="10" spans="1:30" s="34" customFormat="1" ht="30" customHeight="1">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c r="A13" s="19"/>
      <c r="B13" s="19"/>
      <c r="C13" s="19"/>
      <c r="D13" s="19"/>
      <c r="E13" s="19"/>
      <c r="F13" s="19"/>
      <c r="G13" s="19"/>
      <c r="H13" s="19"/>
      <c r="I13" s="19"/>
      <c r="V13" s="45" t="s">
        <v>44</v>
      </c>
      <c r="W13" s="45" t="s">
        <v>45</v>
      </c>
      <c r="X13" s="45" t="s">
        <v>46</v>
      </c>
      <c r="Y13" s="45" t="s">
        <v>47</v>
      </c>
      <c r="Z13" s="45" t="s">
        <v>48</v>
      </c>
      <c r="AA13" s="45" t="s">
        <v>41</v>
      </c>
      <c r="AD13" s="18" t="s">
        <v>5</v>
      </c>
    </row>
    <row r="14" spans="1:30">
      <c r="V14" s="36"/>
      <c r="W14" s="36"/>
      <c r="X14" s="36"/>
      <c r="Y14" s="36"/>
      <c r="Z14" s="36"/>
      <c r="AA14" s="36"/>
      <c r="AD14" s="19" t="s">
        <v>6</v>
      </c>
    </row>
    <row r="15" spans="1:30" ht="15" thickBot="1">
      <c r="T15" s="37" t="s">
        <v>42</v>
      </c>
      <c r="U15" s="37" t="s">
        <v>43</v>
      </c>
    </row>
    <row r="16" spans="1:30" ht="43.5" thickBot="1">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c r="B18" s="21" t="s">
        <v>14</v>
      </c>
      <c r="C18" s="20" t="s">
        <v>13</v>
      </c>
      <c r="D18" s="29">
        <v>6251487.5899999999</v>
      </c>
      <c r="E18" s="30">
        <v>5.311572568723899E-2</v>
      </c>
      <c r="F18" s="31">
        <v>1.0125667311</v>
      </c>
      <c r="G18" s="31">
        <v>1.0127103125000001</v>
      </c>
      <c r="H18" s="39" t="s">
        <v>64</v>
      </c>
    </row>
    <row r="19" spans="2:30"/>
    <row r="20" spans="2:30"/>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dimension ref="A1:AM47"/>
  <sheetViews>
    <sheetView showGridLines="0" zoomScale="70" zoomScaleNormal="70" workbookViewId="0">
      <selection activeCell="H11" sqref="H11"/>
    </sheetView>
  </sheetViews>
  <sheetFormatPr baseColWidth="10" defaultColWidth="0" defaultRowHeight="0" customHeight="1" zeroHeight="1"/>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206" customWidth="1"/>
    <col min="13" max="13" width="26.28515625" style="147" customWidth="1"/>
    <col min="14" max="14" width="24.5703125" style="147" customWidth="1"/>
    <col min="15" max="15" width="23.7109375" style="147" customWidth="1"/>
    <col min="16" max="16" width="20.140625" style="147" customWidth="1"/>
    <col min="17" max="17" width="18.85546875" style="147" customWidth="1"/>
    <col min="18" max="18" width="15.5703125" style="147" customWidth="1"/>
    <col min="19" max="19" width="20.5703125" style="147" customWidth="1"/>
    <col min="20" max="21" width="11.42578125" style="147" customWidth="1"/>
    <col min="22" max="22" width="11.42578125" style="147" hidden="1" customWidth="1"/>
    <col min="23" max="23" width="45.42578125" style="147" hidden="1" customWidth="1"/>
    <col min="24" max="24" width="24.85546875" style="147" hidden="1" customWidth="1"/>
    <col min="25" max="26" width="11.42578125" style="147" hidden="1" customWidth="1"/>
    <col min="27" max="27" width="11.28515625" style="147" hidden="1" customWidth="1"/>
    <col min="28" max="29" width="11.42578125" style="147" hidden="1" customWidth="1"/>
    <col min="30" max="30" width="40" style="147" hidden="1" customWidth="1"/>
    <col min="31" max="31" width="28.28515625" style="147" hidden="1" customWidth="1"/>
    <col min="32" max="32" width="14.7109375" style="147" hidden="1" customWidth="1"/>
    <col min="33" max="33" width="17.5703125" style="147" hidden="1" customWidth="1"/>
    <col min="34" max="34" width="15.85546875" style="147" hidden="1" customWidth="1"/>
    <col min="35" max="35" width="14.140625" style="147" hidden="1" customWidth="1"/>
    <col min="36" max="39" width="18.140625" style="147" hidden="1" customWidth="1"/>
    <col min="40" max="16384" width="11.42578125" style="147" hidden="1"/>
  </cols>
  <sheetData>
    <row r="1" spans="1:38" ht="14.25" customHeight="1"/>
    <row r="2" spans="1:38" ht="17.25" thickBot="1">
      <c r="I2" s="51"/>
      <c r="J2" s="51"/>
    </row>
    <row r="3" spans="1:38" ht="15" customHeight="1">
      <c r="E3" s="214" t="s">
        <v>0</v>
      </c>
      <c r="F3" s="215"/>
      <c r="I3" s="51"/>
      <c r="J3" s="51"/>
      <c r="M3" s="148"/>
      <c r="N3" s="148"/>
      <c r="O3" s="148"/>
      <c r="P3" s="148"/>
      <c r="Q3" s="148"/>
      <c r="R3" s="148"/>
      <c r="S3" s="148"/>
      <c r="T3" s="148"/>
      <c r="U3" s="148"/>
    </row>
    <row r="4" spans="1:38" ht="15" customHeight="1">
      <c r="E4" s="135" t="s">
        <v>101</v>
      </c>
      <c r="F4" s="136">
        <f>H34</f>
        <v>43347</v>
      </c>
      <c r="I4" s="51"/>
      <c r="J4" s="51"/>
      <c r="L4" s="207"/>
      <c r="M4" s="149"/>
      <c r="N4" s="149"/>
      <c r="O4" s="149"/>
      <c r="P4" s="149"/>
      <c r="Q4" s="149"/>
      <c r="R4" s="149"/>
      <c r="S4" s="149"/>
      <c r="T4" s="149"/>
      <c r="U4" s="149"/>
    </row>
    <row r="5" spans="1:38" ht="15" customHeight="1" thickBot="1">
      <c r="E5" s="216" t="s">
        <v>102</v>
      </c>
      <c r="F5" s="217"/>
      <c r="I5" s="51"/>
      <c r="J5" s="51"/>
      <c r="L5" s="207"/>
      <c r="M5" s="150"/>
      <c r="N5" s="150"/>
      <c r="O5" s="150"/>
      <c r="P5" s="150"/>
      <c r="Q5" s="150"/>
      <c r="R5" s="150"/>
      <c r="S5" s="150"/>
      <c r="T5" s="150"/>
      <c r="U5" s="150"/>
    </row>
    <row r="6" spans="1:38" ht="16.5">
      <c r="I6" s="51"/>
      <c r="J6" s="51"/>
      <c r="L6" s="207"/>
      <c r="M6" s="150"/>
      <c r="N6" s="150"/>
      <c r="O6" s="150"/>
      <c r="P6" s="150"/>
      <c r="Q6" s="150"/>
      <c r="R6" s="150"/>
      <c r="S6" s="150"/>
      <c r="T6" s="150"/>
      <c r="U6" s="150"/>
    </row>
    <row r="7" spans="1:38" s="150" customFormat="1" ht="49.5" customHeight="1">
      <c r="A7" s="49"/>
      <c r="B7" s="49"/>
      <c r="C7" s="51"/>
      <c r="D7" s="51"/>
      <c r="E7" s="51"/>
      <c r="F7" s="51"/>
      <c r="G7" s="51"/>
      <c r="H7" s="51"/>
      <c r="I7" s="51"/>
      <c r="J7" s="51"/>
      <c r="K7" s="49"/>
      <c r="L7" s="207"/>
      <c r="M7" s="151"/>
      <c r="N7" s="151" t="s">
        <v>34</v>
      </c>
      <c r="O7" s="151" t="str">
        <f>+INDEX(P12:S12,AC14)</f>
        <v>Valor Cuota al día 04/09/2018 (US$)</v>
      </c>
      <c r="AL7" s="152"/>
    </row>
    <row r="8" spans="1:38" s="150" customFormat="1" ht="16.5">
      <c r="A8" s="49"/>
      <c r="B8" s="49"/>
      <c r="C8" s="51"/>
      <c r="D8" s="51"/>
      <c r="E8" s="51"/>
      <c r="F8" s="51"/>
      <c r="G8" s="51"/>
      <c r="H8" s="51"/>
      <c r="I8" s="49"/>
      <c r="J8" s="49"/>
      <c r="K8" s="49"/>
      <c r="L8" s="207"/>
      <c r="M8" s="153">
        <v>1</v>
      </c>
      <c r="N8" s="154" t="str">
        <f>INDEX($AD$18:$AD$19,MATCH(M8,$AC$18:$AC$19,0))</f>
        <v>Fondo Plazo 180 SGB</v>
      </c>
      <c r="O8" s="155">
        <f>INDEX($AE$17:$AE$20,MATCH(M8,$AC$17:$AC$20,0))</f>
        <v>1.0209027232000001</v>
      </c>
      <c r="AA8" s="150" t="str">
        <f>IF($AC$14=1,"$",IF($AC$14=3,"$","%"))</f>
        <v>$</v>
      </c>
      <c r="AL8" s="156"/>
    </row>
    <row r="9" spans="1:38" s="150" customFormat="1" ht="33">
      <c r="A9" s="49"/>
      <c r="B9" s="49"/>
      <c r="C9" s="51"/>
      <c r="D9" s="51"/>
      <c r="E9" s="51"/>
      <c r="F9" s="51"/>
      <c r="G9" s="51"/>
      <c r="H9" s="51"/>
      <c r="I9" s="49"/>
      <c r="J9" s="49"/>
      <c r="K9" s="49"/>
      <c r="L9" s="207"/>
      <c r="M9" s="153">
        <v>2</v>
      </c>
      <c r="N9" s="154" t="str">
        <f>INDEX($AD$18:$AD$19,MATCH(M9,$AC$18:$AC$19,0))</f>
        <v>Fondo  Atlántida Mediano Plazo</v>
      </c>
      <c r="O9" s="155">
        <f>INDEX($AE$17:$AE$20,MATCH(M9,$AC$17:$AC$20,0))</f>
        <v>1.0194044099999999</v>
      </c>
      <c r="AA9" s="150" t="str">
        <f>IF($AC$14=1,"$",IF($AC$14=3,"$","%"))</f>
        <v>$</v>
      </c>
      <c r="AL9" s="156"/>
    </row>
    <row r="10" spans="1:38" s="150" customFormat="1" ht="16.5">
      <c r="A10" s="49"/>
      <c r="B10" s="49"/>
      <c r="C10" s="51"/>
      <c r="D10" s="51"/>
      <c r="E10" s="51"/>
      <c r="F10" s="51"/>
      <c r="G10" s="51"/>
      <c r="H10" s="51"/>
      <c r="I10" s="49"/>
      <c r="J10" s="49"/>
      <c r="K10" s="49"/>
      <c r="L10" s="207"/>
      <c r="M10" s="153"/>
      <c r="N10" s="154"/>
      <c r="O10" s="155"/>
      <c r="AA10" s="150" t="str">
        <f>IF($AC$14=1,"$",IF($AC$14=3,"$","%"))</f>
        <v>$</v>
      </c>
      <c r="AL10" s="156"/>
    </row>
    <row r="11" spans="1:38" s="150" customFormat="1" ht="16.5">
      <c r="A11" s="49"/>
      <c r="B11" s="49"/>
      <c r="C11" s="51"/>
      <c r="D11" s="51"/>
      <c r="E11" s="51"/>
      <c r="F11" s="51"/>
      <c r="G11" s="51"/>
      <c r="H11" s="51"/>
      <c r="I11" s="49"/>
      <c r="J11" s="49"/>
      <c r="K11" s="49"/>
      <c r="L11" s="207"/>
      <c r="M11" s="153"/>
      <c r="P11" s="150">
        <v>1</v>
      </c>
      <c r="Q11" s="150">
        <v>2</v>
      </c>
      <c r="R11" s="150">
        <v>3</v>
      </c>
      <c r="S11" s="150">
        <v>4</v>
      </c>
      <c r="T11" s="150">
        <v>5</v>
      </c>
      <c r="U11" s="150">
        <v>6</v>
      </c>
      <c r="AL11" s="156"/>
    </row>
    <row r="12" spans="1:38" s="150" customFormat="1" ht="49.5">
      <c r="A12" s="49"/>
      <c r="B12" s="49"/>
      <c r="C12" s="51"/>
      <c r="D12" s="51"/>
      <c r="E12" s="51"/>
      <c r="F12" s="51"/>
      <c r="G12" s="51"/>
      <c r="H12" s="51"/>
      <c r="I12" s="49"/>
      <c r="J12" s="49"/>
      <c r="K12" s="49"/>
      <c r="L12" s="207"/>
      <c r="M12" s="153"/>
      <c r="N12" s="157" t="s">
        <v>2</v>
      </c>
      <c r="O12" s="157" t="s">
        <v>3</v>
      </c>
      <c r="P12" s="157" t="s">
        <v>76</v>
      </c>
      <c r="Q12" s="152" t="s">
        <v>56</v>
      </c>
      <c r="R12" s="152" t="s">
        <v>103</v>
      </c>
      <c r="S12" s="152" t="s">
        <v>59</v>
      </c>
      <c r="T12" s="152" t="s">
        <v>39</v>
      </c>
      <c r="U12" s="152" t="s">
        <v>40</v>
      </c>
      <c r="AL12" s="156"/>
    </row>
    <row r="13" spans="1:38" s="150" customFormat="1" ht="16.5">
      <c r="A13" s="49"/>
      <c r="B13" s="49"/>
      <c r="C13" s="51"/>
      <c r="D13" s="51"/>
      <c r="E13" s="51"/>
      <c r="F13" s="51"/>
      <c r="G13" s="55"/>
      <c r="H13" s="51"/>
      <c r="I13" s="49"/>
      <c r="J13" s="49"/>
      <c r="K13" s="49"/>
      <c r="L13" s="207"/>
      <c r="N13" s="158"/>
      <c r="O13" s="158"/>
      <c r="P13" s="159"/>
      <c r="Q13" s="160"/>
      <c r="S13" s="161"/>
      <c r="T13" s="162"/>
      <c r="U13" s="162"/>
    </row>
    <row r="14" spans="1:38" s="150" customFormat="1" ht="66">
      <c r="A14" s="49"/>
      <c r="B14" s="49"/>
      <c r="C14" s="51"/>
      <c r="D14" s="51"/>
      <c r="E14" s="51"/>
      <c r="F14" s="51"/>
      <c r="G14" s="51"/>
      <c r="H14" s="51"/>
      <c r="I14" s="49"/>
      <c r="J14" s="49"/>
      <c r="K14" s="49"/>
      <c r="L14" s="207"/>
      <c r="N14" s="158" t="s">
        <v>11</v>
      </c>
      <c r="O14" s="158" t="s">
        <v>10</v>
      </c>
      <c r="P14" s="163">
        <v>2426272.5</v>
      </c>
      <c r="Q14" s="164">
        <v>5.6503797338061545</v>
      </c>
      <c r="R14" s="165">
        <v>1.0194044099999999</v>
      </c>
      <c r="S14" s="166">
        <v>0.26</v>
      </c>
      <c r="T14" s="167">
        <v>5.9855</v>
      </c>
      <c r="U14" s="213">
        <v>5.3794256394408704</v>
      </c>
      <c r="AC14" s="210">
        <v>3</v>
      </c>
      <c r="AD14" s="211" t="str">
        <f>+INDEX(P12:S12,AC14)</f>
        <v>Valor Cuota al día 04/09/2018 (US$)</v>
      </c>
      <c r="AE14" s="211"/>
      <c r="AF14" s="211"/>
      <c r="AG14" s="211"/>
    </row>
    <row r="15" spans="1:38" s="150" customFormat="1" ht="49.5">
      <c r="A15" s="59"/>
      <c r="B15" s="59"/>
      <c r="C15" s="59"/>
      <c r="D15" s="59"/>
      <c r="E15" s="59"/>
      <c r="F15" s="59"/>
      <c r="G15" s="59"/>
      <c r="H15" s="59"/>
      <c r="I15" s="59"/>
      <c r="J15" s="59"/>
      <c r="K15" s="59"/>
      <c r="L15" s="207"/>
      <c r="N15" s="158" t="s">
        <v>79</v>
      </c>
      <c r="O15" s="158" t="s">
        <v>13</v>
      </c>
      <c r="P15" s="163">
        <v>7949607.1100000003</v>
      </c>
      <c r="Q15" s="164">
        <v>5.2967286634992616</v>
      </c>
      <c r="R15" s="165">
        <v>1.0209027232000001</v>
      </c>
      <c r="S15" s="166">
        <v>0.25</v>
      </c>
      <c r="T15" s="167">
        <v>5.7355</v>
      </c>
      <c r="U15" s="213"/>
      <c r="AC15" s="210"/>
      <c r="AD15" s="211"/>
      <c r="AE15" s="211"/>
      <c r="AF15" s="211"/>
      <c r="AG15" s="211"/>
    </row>
    <row r="16" spans="1:38" s="149" customFormat="1" ht="55.5" customHeight="1">
      <c r="A16" s="137"/>
      <c r="B16" s="138"/>
      <c r="C16" s="138"/>
      <c r="D16" s="138"/>
      <c r="E16" s="138"/>
      <c r="F16" s="138"/>
      <c r="G16" s="138"/>
      <c r="H16" s="138"/>
      <c r="I16" s="138"/>
      <c r="J16" s="138"/>
      <c r="K16" s="61"/>
      <c r="L16" s="207"/>
      <c r="M16" s="150"/>
      <c r="N16" s="158"/>
      <c r="O16" s="158"/>
      <c r="P16" s="159"/>
      <c r="Q16" s="168"/>
      <c r="R16" s="169"/>
      <c r="S16" s="170"/>
      <c r="T16" s="162"/>
      <c r="U16" s="162"/>
      <c r="V16" s="150"/>
      <c r="AC16" s="171" t="s">
        <v>31</v>
      </c>
      <c r="AD16" s="172" t="s">
        <v>32</v>
      </c>
      <c r="AE16" s="172" t="s">
        <v>33</v>
      </c>
      <c r="AF16" s="173"/>
      <c r="AG16" s="173"/>
    </row>
    <row r="17" spans="1:35" s="149" customFormat="1" ht="74.25" customHeight="1">
      <c r="A17" s="134"/>
      <c r="B17" s="51"/>
      <c r="C17" s="53"/>
      <c r="D17" s="53"/>
      <c r="E17" s="53"/>
      <c r="F17" s="53"/>
      <c r="G17" s="53"/>
      <c r="H17" s="53"/>
      <c r="I17" s="53"/>
      <c r="J17" s="53"/>
      <c r="K17" s="62"/>
      <c r="L17" s="207"/>
      <c r="N17" s="150"/>
      <c r="O17" s="152" t="s">
        <v>83</v>
      </c>
      <c r="P17" s="152" t="s">
        <v>77</v>
      </c>
      <c r="Q17" s="152" t="s">
        <v>78</v>
      </c>
      <c r="R17" s="174" t="s">
        <v>85</v>
      </c>
      <c r="S17" s="161"/>
      <c r="T17" s="162"/>
      <c r="U17" s="162"/>
      <c r="V17" s="150"/>
      <c r="AC17" s="171"/>
      <c r="AD17" s="175"/>
      <c r="AE17" s="176"/>
      <c r="AF17" s="173">
        <f>RANK(P14,P$14:P$17)</f>
        <v>2</v>
      </c>
      <c r="AG17" s="173" t="e">
        <f t="shared" ref="AG17:AI19" si="0">RANK(Q13,Q$13:Q$17)</f>
        <v>#N/A</v>
      </c>
      <c r="AH17" s="149">
        <f>RANK(R15,R$14:R$17)</f>
        <v>1</v>
      </c>
      <c r="AI17" s="149" t="e">
        <f t="shared" si="0"/>
        <v>#N/A</v>
      </c>
    </row>
    <row r="18" spans="1:35" s="149" customFormat="1" ht="76.5" customHeight="1">
      <c r="A18" s="134"/>
      <c r="B18" s="51"/>
      <c r="C18" s="53"/>
      <c r="D18" s="53"/>
      <c r="E18" s="53"/>
      <c r="F18" s="53"/>
      <c r="G18" s="53"/>
      <c r="H18" s="53"/>
      <c r="I18" s="53"/>
      <c r="J18" s="53"/>
      <c r="K18" s="62"/>
      <c r="L18" s="207"/>
      <c r="N18" s="158" t="s">
        <v>11</v>
      </c>
      <c r="O18" s="168">
        <f>U14</f>
        <v>5.3794256394408704</v>
      </c>
      <c r="P18" s="168">
        <f>Q14</f>
        <v>5.6503797338061545</v>
      </c>
      <c r="Q18" s="177">
        <f>S14</f>
        <v>0.26</v>
      </c>
      <c r="R18" s="178">
        <f>T14</f>
        <v>5.9855</v>
      </c>
      <c r="S18" s="150"/>
      <c r="T18" s="150"/>
      <c r="U18" s="150"/>
      <c r="V18" s="150"/>
      <c r="AC18" s="179">
        <f>+RANK(AE18,$AE$18:$AE$19,0)+COUNTIF($AE$18:AE18,AE18)-1</f>
        <v>2</v>
      </c>
      <c r="AD18" s="175" t="s">
        <v>75</v>
      </c>
      <c r="AE18" s="176">
        <f>+INDEX(P14:S14,$AC$14)</f>
        <v>1.0194044099999999</v>
      </c>
      <c r="AF18" s="173" t="e">
        <f>RANK('Fdos Corto Plazo'!P15,P$14:P$17)</f>
        <v>#N/A</v>
      </c>
      <c r="AG18" s="173">
        <f t="shared" si="0"/>
        <v>1</v>
      </c>
      <c r="AH18" s="149">
        <f>RANK(R14,R$14:R$17)</f>
        <v>2</v>
      </c>
      <c r="AI18" s="149">
        <f t="shared" si="0"/>
        <v>1</v>
      </c>
    </row>
    <row r="19" spans="1:35" ht="62.25" customHeight="1">
      <c r="A19" s="134"/>
      <c r="B19" s="51"/>
      <c r="I19" s="51"/>
      <c r="J19" s="51"/>
      <c r="K19" s="52"/>
      <c r="L19" s="207"/>
      <c r="M19" s="149"/>
      <c r="N19" s="158" t="s">
        <v>84</v>
      </c>
      <c r="O19" s="168">
        <f>U14</f>
        <v>5.3794256394408704</v>
      </c>
      <c r="P19" s="168">
        <f>Q15</f>
        <v>5.2967286634992616</v>
      </c>
      <c r="Q19" s="177">
        <f>S15</f>
        <v>0.25</v>
      </c>
      <c r="R19" s="178">
        <f>T15</f>
        <v>5.7355</v>
      </c>
      <c r="S19" s="149"/>
      <c r="T19" s="149"/>
      <c r="U19" s="149"/>
      <c r="AC19" s="180">
        <f>+RANK(AE19,$AE$18:$AE$19,0)+COUNTIF($AE$18:AE19,AE19)-1</f>
        <v>1</v>
      </c>
      <c r="AD19" s="181" t="s">
        <v>80</v>
      </c>
      <c r="AE19" s="182">
        <f>+INDEX(P15:S15,$AC$14)</f>
        <v>1.0209027232000001</v>
      </c>
      <c r="AF19" s="183" t="e">
        <f>RANK('Fdos Corto Plazo'!P15,P$14:P$17)</f>
        <v>#N/A</v>
      </c>
      <c r="AG19" s="183">
        <f>RANK(Q15,Q$13:Q$17)</f>
        <v>2</v>
      </c>
      <c r="AH19" s="184" t="e">
        <f>RANK(#REF!,R$14:R$17)</f>
        <v>#REF!</v>
      </c>
      <c r="AI19" s="184">
        <f t="shared" si="0"/>
        <v>2</v>
      </c>
    </row>
    <row r="20" spans="1:35" ht="60" customHeight="1">
      <c r="A20" s="134"/>
      <c r="B20" s="51"/>
      <c r="I20" s="51"/>
      <c r="J20" s="51"/>
      <c r="K20" s="52"/>
      <c r="L20" s="207"/>
      <c r="M20" s="149"/>
      <c r="N20" s="149"/>
      <c r="O20" s="149"/>
      <c r="P20" s="152"/>
      <c r="Q20" s="185"/>
      <c r="R20" s="149"/>
      <c r="S20" s="149"/>
      <c r="T20" s="149"/>
      <c r="U20" s="149"/>
      <c r="AC20" s="186"/>
      <c r="AD20" s="181"/>
      <c r="AE20" s="182"/>
      <c r="AF20" s="183" t="e">
        <f>RANK(P17,P$14:P$17)</f>
        <v>#VALUE!</v>
      </c>
      <c r="AG20" s="183" t="e">
        <f>RANK(Q17,Q$13:Q$17)</f>
        <v>#VALUE!</v>
      </c>
      <c r="AH20" s="184" t="e">
        <f>RANK(R17,R$14:R$17)</f>
        <v>#VALUE!</v>
      </c>
      <c r="AI20" s="184" t="e">
        <f>RANK(S17,S$13:S$17)</f>
        <v>#N/A</v>
      </c>
    </row>
    <row r="21" spans="1:35" ht="16.5">
      <c r="A21" s="134"/>
      <c r="B21" s="51"/>
      <c r="D21" s="56"/>
      <c r="E21" s="63"/>
      <c r="F21" s="64"/>
      <c r="G21" s="57"/>
      <c r="H21" s="65"/>
      <c r="I21" s="65"/>
      <c r="J21" s="65"/>
      <c r="K21" s="139"/>
      <c r="L21" s="208"/>
      <c r="M21" s="149"/>
      <c r="N21" s="149"/>
      <c r="O21" s="149"/>
      <c r="P21" s="152"/>
      <c r="Q21" s="150"/>
      <c r="R21" s="149"/>
      <c r="S21" s="149"/>
      <c r="T21" s="149"/>
      <c r="U21" s="149"/>
    </row>
    <row r="22" spans="1:35" ht="16.5">
      <c r="A22" s="134"/>
      <c r="B22" s="51"/>
      <c r="D22" s="56"/>
      <c r="E22" s="63"/>
      <c r="F22" s="64"/>
      <c r="G22" s="57"/>
      <c r="H22" s="65"/>
      <c r="I22" s="65"/>
      <c r="J22" s="65"/>
      <c r="K22" s="139"/>
      <c r="L22" s="208"/>
      <c r="M22" s="149"/>
      <c r="N22" s="149"/>
      <c r="O22" s="168"/>
      <c r="P22" s="152"/>
      <c r="Q22" s="150"/>
      <c r="R22" s="149"/>
      <c r="S22" s="149"/>
      <c r="T22" s="149"/>
      <c r="U22" s="149"/>
    </row>
    <row r="23" spans="1:35" ht="16.5">
      <c r="A23" s="134"/>
      <c r="B23" s="51"/>
      <c r="I23" s="51"/>
      <c r="J23" s="51"/>
      <c r="K23" s="52"/>
      <c r="L23" s="207"/>
      <c r="M23" s="149"/>
      <c r="N23" s="149"/>
      <c r="O23" s="187"/>
      <c r="P23" s="152"/>
      <c r="Q23" s="187"/>
      <c r="R23" s="149"/>
      <c r="S23" s="149"/>
      <c r="T23" s="149"/>
      <c r="U23" s="149"/>
      <c r="AB23" s="188"/>
      <c r="AD23" s="147">
        <f>+MATCH(M8,$AC$17:$AC$20,0)</f>
        <v>3</v>
      </c>
    </row>
    <row r="24" spans="1:35" ht="16.5">
      <c r="A24" s="134"/>
      <c r="B24" s="51"/>
      <c r="I24" s="51"/>
      <c r="J24" s="51"/>
      <c r="K24" s="52"/>
      <c r="L24" s="207"/>
      <c r="M24" s="149"/>
      <c r="N24" s="149"/>
      <c r="O24" s="189"/>
      <c r="P24" s="149"/>
      <c r="Q24" s="149"/>
      <c r="R24" s="149"/>
      <c r="S24" s="149"/>
      <c r="T24" s="149"/>
      <c r="U24" s="149"/>
      <c r="AB24" s="188"/>
    </row>
    <row r="25" spans="1:35" ht="16.5">
      <c r="A25" s="134"/>
      <c r="B25" s="51"/>
      <c r="I25" s="51"/>
      <c r="J25" s="51"/>
      <c r="K25" s="52"/>
      <c r="L25" s="207"/>
      <c r="M25" s="149"/>
      <c r="N25" s="149"/>
      <c r="O25" s="149"/>
      <c r="P25" s="149"/>
      <c r="Q25" s="149"/>
      <c r="R25" s="149"/>
      <c r="S25" s="149"/>
      <c r="T25" s="149"/>
      <c r="U25" s="149"/>
      <c r="AB25" s="188"/>
    </row>
    <row r="26" spans="1:35" ht="16.5">
      <c r="A26" s="134"/>
      <c r="B26" s="51"/>
      <c r="I26" s="51"/>
      <c r="J26" s="51"/>
      <c r="K26" s="52"/>
      <c r="L26" s="207"/>
      <c r="M26" s="149"/>
      <c r="N26" s="149"/>
      <c r="O26" s="149"/>
      <c r="P26" s="149"/>
      <c r="Q26" s="149"/>
      <c r="R26" s="149"/>
      <c r="S26" s="149"/>
      <c r="T26" s="149"/>
      <c r="U26" s="149"/>
      <c r="AB26" s="188"/>
    </row>
    <row r="27" spans="1:35" ht="16.5">
      <c r="A27" s="134"/>
      <c r="B27" s="51"/>
      <c r="I27" s="51"/>
      <c r="J27" s="51"/>
      <c r="K27" s="52"/>
      <c r="L27" s="207"/>
      <c r="M27" s="149"/>
      <c r="N27" s="149"/>
      <c r="O27" s="149"/>
      <c r="P27" s="149"/>
      <c r="Q27" s="149"/>
      <c r="R27" s="149"/>
      <c r="S27" s="149"/>
      <c r="T27" s="149"/>
      <c r="U27" s="149"/>
      <c r="AB27" s="188"/>
    </row>
    <row r="28" spans="1:35" ht="14.25" customHeight="1">
      <c r="A28" s="140"/>
      <c r="B28" s="59"/>
      <c r="C28" s="59"/>
      <c r="D28" s="59"/>
      <c r="E28" s="59"/>
      <c r="F28" s="59"/>
      <c r="G28" s="59"/>
      <c r="H28" s="59"/>
      <c r="I28" s="59"/>
      <c r="J28" s="59"/>
      <c r="K28" s="60"/>
      <c r="L28" s="207"/>
      <c r="M28" s="149"/>
      <c r="N28" s="149"/>
      <c r="O28" s="149"/>
      <c r="P28" s="149"/>
      <c r="Q28" s="149"/>
      <c r="R28" s="149"/>
      <c r="S28" s="149"/>
      <c r="T28" s="149"/>
      <c r="U28" s="149"/>
    </row>
    <row r="29" spans="1:35" ht="14.25" customHeight="1">
      <c r="L29" s="207"/>
      <c r="M29" s="149"/>
      <c r="N29" s="149"/>
      <c r="O29" s="149"/>
      <c r="P29" s="149"/>
      <c r="Q29" s="149"/>
      <c r="R29" s="149"/>
      <c r="S29" s="149"/>
      <c r="T29" s="149"/>
      <c r="U29" s="149"/>
    </row>
    <row r="30" spans="1:35" ht="15" customHeight="1" thickBot="1">
      <c r="L30" s="207"/>
      <c r="M30" s="149"/>
      <c r="N30" s="149"/>
      <c r="O30" s="149"/>
      <c r="P30" s="149"/>
      <c r="Q30" s="149"/>
      <c r="R30" s="149"/>
      <c r="S30" s="149"/>
      <c r="T30" s="149"/>
      <c r="U30" s="149"/>
    </row>
    <row r="31" spans="1:35" ht="26.25" customHeight="1" thickBot="1">
      <c r="C31" s="49"/>
      <c r="D31" s="49"/>
      <c r="E31" s="141" t="s">
        <v>100</v>
      </c>
      <c r="F31" s="142">
        <f>H34</f>
        <v>43347</v>
      </c>
      <c r="G31" s="49"/>
      <c r="H31" s="49"/>
      <c r="L31" s="207"/>
      <c r="M31" s="149"/>
      <c r="N31" s="149"/>
      <c r="O31" s="149"/>
      <c r="P31" s="149"/>
      <c r="Q31" s="149"/>
      <c r="R31" s="149"/>
      <c r="S31" s="149"/>
      <c r="T31" s="149"/>
      <c r="U31" s="149"/>
    </row>
    <row r="32" spans="1:35" ht="14.25" customHeight="1" thickBot="1">
      <c r="C32" s="49"/>
      <c r="D32" s="49"/>
      <c r="E32" s="49"/>
      <c r="F32" s="49"/>
      <c r="G32" s="49"/>
      <c r="H32" s="49"/>
      <c r="L32" s="207"/>
      <c r="M32" s="149"/>
      <c r="N32" s="149"/>
      <c r="O32" s="149"/>
      <c r="P32" s="149"/>
      <c r="Q32" s="149"/>
      <c r="R32" s="149"/>
      <c r="S32" s="149"/>
      <c r="T32" s="149"/>
      <c r="U32" s="149"/>
    </row>
    <row r="33" spans="3:21" ht="21.75" customHeight="1">
      <c r="C33" s="218" t="s">
        <v>2</v>
      </c>
      <c r="D33" s="218" t="s">
        <v>3</v>
      </c>
      <c r="E33" s="218" t="s">
        <v>4</v>
      </c>
      <c r="F33" s="218" t="s">
        <v>24</v>
      </c>
      <c r="G33" s="132" t="s">
        <v>92</v>
      </c>
      <c r="H33" s="132" t="s">
        <v>87</v>
      </c>
      <c r="I33" s="218" t="s">
        <v>59</v>
      </c>
      <c r="J33" s="218" t="s">
        <v>93</v>
      </c>
      <c r="L33" s="207"/>
      <c r="M33" s="149"/>
      <c r="N33" s="149"/>
      <c r="O33" s="149"/>
      <c r="P33" s="149"/>
      <c r="Q33" s="149"/>
      <c r="R33" s="149"/>
      <c r="S33" s="149"/>
      <c r="T33" s="149"/>
      <c r="U33" s="149"/>
    </row>
    <row r="34" spans="3:21" ht="21.75" customHeight="1" thickBot="1">
      <c r="C34" s="219"/>
      <c r="D34" s="219"/>
      <c r="E34" s="219"/>
      <c r="F34" s="219"/>
      <c r="G34" s="84">
        <v>43346</v>
      </c>
      <c r="H34" s="84">
        <v>43347</v>
      </c>
      <c r="I34" s="219"/>
      <c r="J34" s="219"/>
      <c r="L34" s="207"/>
      <c r="M34" s="149"/>
      <c r="N34" s="149"/>
      <c r="O34" s="149"/>
      <c r="P34" s="149"/>
      <c r="Q34" s="149"/>
      <c r="R34" s="149"/>
      <c r="S34" s="149"/>
      <c r="T34" s="149"/>
      <c r="U34" s="149"/>
    </row>
    <row r="35" spans="3:21" ht="62.25" customHeight="1">
      <c r="C35" s="85" t="s">
        <v>11</v>
      </c>
      <c r="D35" s="86" t="s">
        <v>10</v>
      </c>
      <c r="E35" s="87">
        <f>P14</f>
        <v>2426272.5</v>
      </c>
      <c r="F35" s="92">
        <f>Q14</f>
        <v>5.6503797338061545</v>
      </c>
      <c r="G35" s="88">
        <v>1.01925091</v>
      </c>
      <c r="H35" s="88">
        <f>R14</f>
        <v>1.0194044099999999</v>
      </c>
      <c r="I35" s="91">
        <v>0.26</v>
      </c>
      <c r="J35" s="190">
        <v>69.11</v>
      </c>
      <c r="L35" s="207"/>
      <c r="M35" s="149"/>
      <c r="N35" s="149"/>
      <c r="O35" s="149"/>
      <c r="P35" s="149"/>
      <c r="Q35" s="149"/>
      <c r="R35" s="149"/>
      <c r="S35" s="149"/>
      <c r="T35" s="149"/>
      <c r="U35" s="149"/>
    </row>
    <row r="36" spans="3:21" ht="62.25" customHeight="1">
      <c r="C36" s="89" t="s">
        <v>14</v>
      </c>
      <c r="D36" s="90" t="s">
        <v>13</v>
      </c>
      <c r="E36" s="87">
        <f>P15</f>
        <v>7949607.1100000003</v>
      </c>
      <c r="F36" s="92">
        <f>Q15</f>
        <v>5.2967286634992616</v>
      </c>
      <c r="G36" s="88">
        <v>1.0207583745</v>
      </c>
      <c r="H36" s="88">
        <f>R15</f>
        <v>1.0209027232000001</v>
      </c>
      <c r="I36" s="91">
        <v>0.25</v>
      </c>
      <c r="J36" s="191">
        <v>216.57</v>
      </c>
      <c r="L36" s="207"/>
      <c r="M36" s="149"/>
      <c r="N36" s="149"/>
      <c r="O36" s="149"/>
      <c r="P36" s="149"/>
      <c r="Q36" s="149"/>
      <c r="R36" s="149"/>
      <c r="S36" s="149"/>
      <c r="T36" s="149"/>
      <c r="U36" s="149"/>
    </row>
    <row r="37" spans="3:21" ht="62.25" customHeight="1">
      <c r="L37" s="207"/>
      <c r="M37" s="149"/>
      <c r="N37" s="149"/>
      <c r="O37" s="149"/>
      <c r="P37" s="149"/>
      <c r="Q37" s="149"/>
      <c r="R37" s="149"/>
      <c r="S37" s="149"/>
      <c r="T37" s="149"/>
      <c r="U37" s="149"/>
    </row>
    <row r="38" spans="3:21" ht="62.25" customHeight="1"/>
    <row r="39" spans="3:21" ht="62.25" customHeight="1">
      <c r="F39" s="133">
        <v>100</v>
      </c>
    </row>
    <row r="40" spans="3:21" ht="62.25" hidden="1" customHeight="1"/>
    <row r="41" spans="3:21" ht="62.25" hidden="1" customHeight="1"/>
    <row r="42" spans="3:21" ht="62.25" hidden="1" customHeight="1"/>
    <row r="43" spans="3:21" ht="62.25" hidden="1" customHeight="1"/>
    <row r="44" spans="3:21" ht="62.25" hidden="1" customHeight="1"/>
    <row r="45" spans="3:21" ht="62.25" hidden="1" customHeight="1"/>
    <row r="46" spans="3:21" ht="62.25" hidden="1" customHeight="1"/>
    <row r="47" spans="3:21" ht="62.25" hidden="1" customHeight="1"/>
  </sheetData>
  <sheetProtection password="D8F4" sheet="1" objects="1" scenarios="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1" priority="1">
      <formula>$AA$8="%"</formula>
    </cfRule>
    <cfRule type="expression" dxfId="0" priority="2">
      <formula>$AA$9="$"</formula>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dimension ref="A1:I27"/>
  <sheetViews>
    <sheetView showGridLines="0" workbookViewId="0"/>
  </sheetViews>
  <sheetFormatPr baseColWidth="10" defaultColWidth="0" defaultRowHeight="12.75" zeroHeight="1"/>
  <cols>
    <col min="1" max="1" width="16.28515625" style="105" customWidth="1"/>
    <col min="2" max="2" width="11.42578125" style="105" customWidth="1"/>
    <col min="3" max="3" width="54.5703125" style="105" customWidth="1"/>
    <col min="4" max="4" width="11.42578125" style="105" customWidth="1"/>
    <col min="5" max="5" width="12.42578125" style="105" customWidth="1"/>
    <col min="6" max="6" width="13.28515625" style="105" customWidth="1"/>
    <col min="7" max="7" width="11.42578125" style="105" customWidth="1"/>
    <col min="8" max="9" width="0" style="105" hidden="1" customWidth="1"/>
    <col min="10" max="16384" width="11.42578125" style="105" hidden="1"/>
  </cols>
  <sheetData>
    <row r="1" spans="1:9">
      <c r="C1" s="106"/>
    </row>
    <row r="2" spans="1:9">
      <c r="A2" s="107"/>
    </row>
    <row r="3" spans="1:9" ht="13.5" thickBot="1">
      <c r="I3" s="106"/>
    </row>
    <row r="4" spans="1:9" ht="13.5" thickBot="1">
      <c r="C4" s="108" t="s">
        <v>15</v>
      </c>
      <c r="D4" s="109"/>
      <c r="E4" s="109"/>
      <c r="I4" s="106"/>
    </row>
    <row r="5" spans="1:9" ht="13.5" thickBot="1">
      <c r="C5" s="110"/>
    </row>
    <row r="6" spans="1:9" ht="77.25" customHeight="1" thickBot="1">
      <c r="C6" s="111" t="s">
        <v>95</v>
      </c>
      <c r="D6" s="112"/>
      <c r="E6" s="112"/>
      <c r="G6" s="110"/>
    </row>
    <row r="7" spans="1:9" ht="13.5" thickBot="1">
      <c r="C7" s="113"/>
    </row>
    <row r="8" spans="1:9" ht="26.25" thickBot="1">
      <c r="C8" s="111" t="s">
        <v>96</v>
      </c>
    </row>
    <row r="9" spans="1:9" ht="13.5" thickBot="1">
      <c r="C9" s="114"/>
    </row>
    <row r="10" spans="1:9" ht="64.5" thickBot="1">
      <c r="C10" s="111" t="s">
        <v>97</v>
      </c>
    </row>
    <row r="11" spans="1:9" ht="13.5" thickBot="1">
      <c r="C11" s="115"/>
    </row>
    <row r="12" spans="1:9" ht="39" thickBot="1">
      <c r="C12" s="116" t="s">
        <v>98</v>
      </c>
    </row>
    <row r="13" spans="1:9" ht="13.5" thickBot="1">
      <c r="C13" s="115"/>
    </row>
    <row r="14" spans="1:9" ht="51.75" thickBot="1">
      <c r="C14" s="116" t="s">
        <v>99</v>
      </c>
    </row>
    <row r="15" spans="1:9" ht="13.5" thickBot="1">
      <c r="C15" s="112"/>
    </row>
    <row r="16" spans="1:9" ht="32.25" customHeight="1" thickBot="1">
      <c r="C16" s="117" t="s">
        <v>16</v>
      </c>
      <c r="D16" s="223" t="s">
        <v>23</v>
      </c>
      <c r="E16" s="224"/>
      <c r="F16" s="225"/>
    </row>
    <row r="17" spans="3:6" ht="39.75" customHeight="1" thickBot="1">
      <c r="C17" s="118" t="s">
        <v>7</v>
      </c>
      <c r="D17" s="220" t="s">
        <v>19</v>
      </c>
      <c r="E17" s="221"/>
      <c r="F17" s="222"/>
    </row>
    <row r="18" spans="3:6" ht="30.75" customHeight="1" thickBot="1">
      <c r="C18" s="118" t="s">
        <v>9</v>
      </c>
      <c r="D18" s="220" t="s">
        <v>20</v>
      </c>
      <c r="E18" s="221"/>
      <c r="F18" s="222"/>
    </row>
    <row r="19" spans="3:6" ht="13.5" thickBot="1">
      <c r="C19" s="118" t="s">
        <v>11</v>
      </c>
      <c r="D19" s="220" t="s">
        <v>20</v>
      </c>
      <c r="E19" s="221"/>
      <c r="F19" s="222"/>
    </row>
    <row r="20" spans="3:6" ht="30" customHeight="1" thickBot="1">
      <c r="C20" s="118" t="s">
        <v>12</v>
      </c>
      <c r="D20" s="220" t="s">
        <v>21</v>
      </c>
      <c r="E20" s="221"/>
      <c r="F20" s="222"/>
    </row>
    <row r="21" spans="3:6" ht="13.5" thickBot="1">
      <c r="C21" s="118" t="s">
        <v>14</v>
      </c>
      <c r="D21" s="220" t="s">
        <v>21</v>
      </c>
      <c r="E21" s="221"/>
      <c r="F21" s="222"/>
    </row>
    <row r="22" spans="3:6"/>
    <row r="23" spans="3:6" ht="25.5">
      <c r="C23" s="119" t="s">
        <v>22</v>
      </c>
    </row>
    <row r="24" spans="3:6"/>
    <row r="25" spans="3:6"/>
    <row r="26" spans="3:6"/>
    <row r="27" spans="3:6"/>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Z60"/>
  <sheetViews>
    <sheetView showGridLines="0" zoomScale="70" zoomScaleNormal="70" workbookViewId="0">
      <pane xSplit="3" ySplit="1" topLeftCell="D2" activePane="bottomRight" state="frozen"/>
      <selection pane="topRight"/>
      <selection pane="bottomLeft"/>
      <selection pane="bottomRight" activeCell="E28" sqref="E28"/>
    </sheetView>
  </sheetViews>
  <sheetFormatPr baseColWidth="10" defaultColWidth="0" defaultRowHeight="16.5" zeroHeight="1"/>
  <cols>
    <col min="1" max="8" width="11.42578125" style="95" customWidth="1"/>
    <col min="9" max="9" width="14.28515625" style="95" customWidth="1"/>
    <col min="10" max="13" width="11.42578125" style="95" customWidth="1"/>
    <col min="14" max="14" width="11.42578125" style="120" customWidth="1"/>
    <col min="15" max="15" width="11.42578125" style="121" customWidth="1"/>
    <col min="16" max="18" width="11.42578125" style="95" customWidth="1"/>
    <col min="19" max="19" width="26.7109375" style="95" customWidth="1"/>
    <col min="20" max="24" width="11.42578125" style="95" customWidth="1"/>
    <col min="25" max="25" width="2.85546875" style="120" customWidth="1"/>
    <col min="26" max="26" width="11.42578125" style="121" hidden="1" customWidth="1"/>
    <col min="27" max="16384" width="11.42578125" style="95" hidden="1"/>
  </cols>
  <sheetData>
    <row r="1" spans="2:19"/>
    <row r="2" spans="2:19" ht="17.25" thickBot="1"/>
    <row r="3" spans="2:19">
      <c r="F3" s="226" t="s">
        <v>17</v>
      </c>
      <c r="G3" s="227"/>
      <c r="H3" s="227"/>
      <c r="I3" s="228"/>
      <c r="P3" s="226" t="s">
        <v>18</v>
      </c>
      <c r="Q3" s="227"/>
      <c r="R3" s="227"/>
      <c r="S3" s="228"/>
    </row>
    <row r="4" spans="2:19" ht="17.25" thickBot="1">
      <c r="F4" s="122" t="s">
        <v>104</v>
      </c>
      <c r="G4" s="123"/>
      <c r="H4" s="123"/>
      <c r="I4" s="124"/>
      <c r="P4" s="122" t="str">
        <f>F4</f>
        <v>Información actualizada al 04/09/2018</v>
      </c>
      <c r="Q4" s="125"/>
      <c r="R4" s="125"/>
      <c r="S4" s="126"/>
    </row>
    <row r="5" spans="2:19"/>
    <row r="6" spans="2:19"/>
    <row r="7" spans="2:19"/>
    <row r="8" spans="2:19"/>
    <row r="9" spans="2:19"/>
    <row r="10" spans="2:19"/>
    <row r="11" spans="2:19"/>
    <row r="12" spans="2:19"/>
    <row r="13" spans="2:19">
      <c r="B13" s="127"/>
    </row>
    <row r="14" spans="2:19"/>
    <row r="15" spans="2:19"/>
    <row r="16" spans="2:19"/>
    <row r="17" spans="13:25"/>
    <row r="18" spans="13:25"/>
    <row r="19" spans="13:25"/>
    <row r="20" spans="13:25"/>
    <row r="21" spans="13:25"/>
    <row r="22" spans="13:25"/>
    <row r="23" spans="13:25"/>
    <row r="24" spans="13:25"/>
    <row r="25" spans="13:25"/>
    <row r="26" spans="13:25"/>
    <row r="27" spans="13:25"/>
    <row r="28" spans="13:25"/>
    <row r="29" spans="13:25"/>
    <row r="30" spans="13:25"/>
    <row r="31" spans="13:25" s="128" customFormat="1">
      <c r="N31" s="129"/>
      <c r="Y31" s="129"/>
    </row>
    <row r="32" spans="13:25">
      <c r="M32" s="130"/>
      <c r="N32" s="121"/>
    </row>
    <row r="33" spans="13:25">
      <c r="M33" s="131"/>
      <c r="N33" s="121"/>
    </row>
    <row r="34" spans="13:25">
      <c r="M34" s="131"/>
      <c r="N34" s="121"/>
    </row>
    <row r="35" spans="13:25" s="121" customFormat="1">
      <c r="M35" s="131"/>
      <c r="Y35" s="120"/>
    </row>
    <row r="36" spans="13:25"/>
    <row r="37" spans="13:25"/>
    <row r="38" spans="13:25"/>
    <row r="39" spans="13:25"/>
    <row r="40" spans="13:25"/>
    <row r="41" spans="13:25"/>
    <row r="42" spans="13:25"/>
    <row r="43" spans="13:25"/>
    <row r="44" spans="13:25"/>
    <row r="45" spans="13:25"/>
    <row r="46" spans="13:25"/>
    <row r="47" spans="13:25"/>
    <row r="48" spans="13:25"/>
    <row r="49" spans="14:25"/>
    <row r="50" spans="14:25"/>
    <row r="51" spans="14:25"/>
    <row r="52" spans="14:25"/>
    <row r="53" spans="14:25"/>
    <row r="54" spans="14:25"/>
    <row r="55" spans="14:25"/>
    <row r="56" spans="14:25"/>
    <row r="57" spans="14:25"/>
    <row r="58" spans="14:25" s="146" customFormat="1">
      <c r="N58" s="145"/>
      <c r="Y58" s="145"/>
    </row>
    <row r="59" spans="14:25" s="121" customFormat="1" hidden="1">
      <c r="N59" s="120"/>
      <c r="Y59" s="120"/>
    </row>
    <row r="60" spans="14:25" hidden="1"/>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5:N33"/>
  <sheetViews>
    <sheetView zoomScale="55" zoomScaleNormal="55" workbookViewId="0">
      <selection activeCell="C24" sqref="C24"/>
    </sheetView>
  </sheetViews>
  <sheetFormatPr baseColWidth="10" defaultColWidth="11.42578125" defaultRowHeight="1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row r="6" spans="2:8" ht="45">
      <c r="B6" s="3" t="s">
        <v>2</v>
      </c>
      <c r="C6" s="4" t="s">
        <v>3</v>
      </c>
      <c r="D6" s="4" t="s">
        <v>4</v>
      </c>
      <c r="E6" s="5" t="s">
        <v>24</v>
      </c>
      <c r="F6" s="4" t="s">
        <v>5</v>
      </c>
      <c r="G6" s="12" t="s">
        <v>6</v>
      </c>
    </row>
    <row r="7" spans="2:8" ht="60">
      <c r="B7" s="2" t="s">
        <v>11</v>
      </c>
      <c r="C7" s="2" t="s">
        <v>10</v>
      </c>
      <c r="D7" s="11">
        <v>2020279.24</v>
      </c>
      <c r="E7" s="7">
        <v>5.4519417605449316E-2</v>
      </c>
      <c r="F7" s="8">
        <v>1.0077141199999999</v>
      </c>
      <c r="G7" s="6">
        <v>14.39</v>
      </c>
    </row>
    <row r="8" spans="2:8" ht="45">
      <c r="B8" s="2" t="s">
        <v>9</v>
      </c>
      <c r="C8" s="2" t="s">
        <v>10</v>
      </c>
      <c r="D8" s="11">
        <v>1691724.63</v>
      </c>
      <c r="E8" s="7">
        <v>3.7940401943308499E-2</v>
      </c>
      <c r="F8" s="8">
        <v>1.01384349</v>
      </c>
      <c r="G8" s="6">
        <v>53.28</v>
      </c>
    </row>
    <row r="9" spans="2:8" ht="45">
      <c r="B9" s="2" t="s">
        <v>7</v>
      </c>
      <c r="C9" s="2" t="s">
        <v>8</v>
      </c>
      <c r="D9" s="10">
        <v>3554866.19</v>
      </c>
      <c r="E9" s="7">
        <v>2.1523145443608005E-2</v>
      </c>
      <c r="F9" s="8">
        <v>1.0093880789</v>
      </c>
      <c r="G9" s="6">
        <v>121.72</v>
      </c>
    </row>
    <row r="10" spans="2:8" ht="45">
      <c r="B10" s="2" t="s">
        <v>12</v>
      </c>
      <c r="C10" s="2" t="s">
        <v>13</v>
      </c>
      <c r="D10" s="11">
        <v>35838978.18</v>
      </c>
      <c r="E10" s="7">
        <v>3.4099682072492365E-2</v>
      </c>
      <c r="F10" s="8">
        <v>1.0585942359</v>
      </c>
      <c r="G10" s="6">
        <v>1207.6400000000001</v>
      </c>
    </row>
    <row r="11" spans="2:8" ht="45">
      <c r="B11" s="2" t="s">
        <v>14</v>
      </c>
      <c r="C11" s="2" t="s">
        <v>13</v>
      </c>
      <c r="D11" s="11">
        <v>5594795.5899999999</v>
      </c>
      <c r="E11" s="7">
        <v>5.3276417177319235E-2</v>
      </c>
      <c r="F11" s="8">
        <v>1.0097027521999999</v>
      </c>
      <c r="G11" s="6">
        <v>38.14</v>
      </c>
    </row>
    <row r="15" spans="2:8" ht="75">
      <c r="B15" s="15" t="s">
        <v>2</v>
      </c>
      <c r="C15" s="15" t="s">
        <v>11</v>
      </c>
      <c r="D15" s="15" t="s">
        <v>9</v>
      </c>
      <c r="E15" s="15" t="s">
        <v>7</v>
      </c>
      <c r="F15" s="15" t="s">
        <v>12</v>
      </c>
      <c r="G15" s="15" t="s">
        <v>14</v>
      </c>
      <c r="H15" s="14"/>
    </row>
    <row r="16" spans="2:8">
      <c r="B16" s="16" t="s">
        <v>4</v>
      </c>
      <c r="C16" s="11">
        <v>2020279.24</v>
      </c>
      <c r="D16" s="11">
        <v>1691724.63</v>
      </c>
      <c r="E16" s="11">
        <v>3554866.19</v>
      </c>
      <c r="F16" s="11">
        <v>35838978.18</v>
      </c>
      <c r="G16" s="11">
        <v>5594795.5899999999</v>
      </c>
    </row>
    <row r="17" spans="2:14" ht="30">
      <c r="B17" s="16" t="s">
        <v>24</v>
      </c>
      <c r="C17" s="7">
        <v>5.4519417605449316E-2</v>
      </c>
      <c r="D17" s="7">
        <v>3.7940401943308499E-2</v>
      </c>
      <c r="E17" s="7">
        <v>2.1523145443608005E-2</v>
      </c>
      <c r="F17" s="7">
        <v>3.4099682072492365E-2</v>
      </c>
      <c r="G17" s="7">
        <v>5.3276417177319235E-2</v>
      </c>
      <c r="M17" s="1" t="s">
        <v>35</v>
      </c>
      <c r="N17" s="1" t="s">
        <v>36</v>
      </c>
    </row>
    <row r="18" spans="2:14">
      <c r="B18" s="16" t="s">
        <v>5</v>
      </c>
      <c r="C18" s="8">
        <v>1.0077141199999999</v>
      </c>
      <c r="D18" s="8">
        <v>1.01384349</v>
      </c>
      <c r="E18" s="8">
        <v>1.0093880789</v>
      </c>
      <c r="F18" s="8">
        <v>1.0585942359</v>
      </c>
      <c r="G18" s="8">
        <v>1.0097027521999999</v>
      </c>
      <c r="L18">
        <v>1</v>
      </c>
    </row>
    <row r="19" spans="2:14" ht="30">
      <c r="B19" s="16" t="s">
        <v>6</v>
      </c>
      <c r="C19" s="6">
        <v>14.39</v>
      </c>
      <c r="D19" s="6">
        <v>53.28</v>
      </c>
      <c r="E19" s="6">
        <v>121.72</v>
      </c>
      <c r="F19" s="6">
        <v>1207.6400000000001</v>
      </c>
      <c r="G19" s="6">
        <v>38.14</v>
      </c>
      <c r="L19">
        <v>2</v>
      </c>
    </row>
    <row r="20" spans="2:14">
      <c r="L20">
        <v>3</v>
      </c>
    </row>
    <row r="21" spans="2:14">
      <c r="L21">
        <v>4</v>
      </c>
    </row>
    <row r="22" spans="2:14">
      <c r="B22">
        <v>1</v>
      </c>
      <c r="L22">
        <v>5</v>
      </c>
    </row>
    <row r="24" spans="2:14">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c r="B25" s="13"/>
    </row>
    <row r="26" spans="2:14">
      <c r="B26" s="13"/>
    </row>
    <row r="27" spans="2:14">
      <c r="B27" s="13"/>
      <c r="C27" s="1" t="s">
        <v>30</v>
      </c>
    </row>
    <row r="28" spans="2:14">
      <c r="B28" s="13"/>
    </row>
    <row r="29" spans="2:14">
      <c r="B29" s="13"/>
    </row>
    <row r="33" spans="4:7">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H5:H12"/>
  <sheetViews>
    <sheetView workbookViewId="0">
      <selection activeCell="N6" sqref="N6"/>
    </sheetView>
  </sheetViews>
  <sheetFormatPr baseColWidth="10" defaultColWidth="11.42578125" defaultRowHeight="15"/>
  <sheetData>
    <row r="5" spans="8:8">
      <c r="H5" s="1" t="s">
        <v>49</v>
      </c>
    </row>
    <row r="6" spans="8:8">
      <c r="H6" s="1" t="s">
        <v>50</v>
      </c>
    </row>
    <row r="7" spans="8:8">
      <c r="H7" s="1" t="s">
        <v>51</v>
      </c>
    </row>
    <row r="8" spans="8:8">
      <c r="H8" s="1" t="s">
        <v>52</v>
      </c>
    </row>
    <row r="9" spans="8:8">
      <c r="H9" s="1"/>
    </row>
    <row r="10" spans="8:8">
      <c r="H10" s="1" t="s">
        <v>53</v>
      </c>
    </row>
    <row r="11" spans="8:8">
      <c r="H11" s="1" t="s">
        <v>54</v>
      </c>
    </row>
    <row r="12" spans="8:8">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I1:K12"/>
  <sheetViews>
    <sheetView zoomScaleNormal="100" workbookViewId="0">
      <selection activeCell="I4" sqref="I4"/>
    </sheetView>
  </sheetViews>
  <sheetFormatPr baseColWidth="10" defaultColWidth="11.42578125" defaultRowHeight="15"/>
  <sheetData>
    <row r="1" spans="9:11">
      <c r="I1" s="9"/>
      <c r="J1" s="9"/>
      <c r="K1" s="9"/>
    </row>
    <row r="2" spans="9:11">
      <c r="I2" s="9"/>
      <c r="J2" s="9"/>
      <c r="K2" s="9"/>
    </row>
    <row r="5" spans="9:11">
      <c r="K5" t="s">
        <v>49</v>
      </c>
    </row>
    <row r="6" spans="9:11">
      <c r="K6" t="s">
        <v>50</v>
      </c>
    </row>
    <row r="7" spans="9:11">
      <c r="K7" t="s">
        <v>51</v>
      </c>
    </row>
    <row r="8" spans="9:11">
      <c r="K8" t="s">
        <v>52</v>
      </c>
    </row>
    <row r="10" spans="9:11">
      <c r="K10" t="s">
        <v>53</v>
      </c>
    </row>
    <row r="11" spans="9:11">
      <c r="K11" t="s">
        <v>54</v>
      </c>
    </row>
    <row r="12" spans="9:11">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Jeniffer Rodríguez</cp:lastModifiedBy>
  <dcterms:created xsi:type="dcterms:W3CDTF">2018-06-19T22:10:55Z</dcterms:created>
  <dcterms:modified xsi:type="dcterms:W3CDTF">2018-09-05T21:58:36Z</dcterms:modified>
</cp:coreProperties>
</file>