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x" sheetId="8" r:id="rId1"/>
  </sheets>
  <calcPr calcId="125725"/>
</workbook>
</file>

<file path=xl/calcChain.xml><?xml version="1.0" encoding="utf-8"?>
<calcChain xmlns="http://schemas.openxmlformats.org/spreadsheetml/2006/main">
  <c r="E44" i="8"/>
  <c r="E8"/>
  <c r="E39" l="1"/>
  <c r="E38"/>
  <c r="E36"/>
  <c r="A47"/>
  <c r="A48" s="1"/>
  <c r="A49" s="1"/>
  <c r="A50" s="1"/>
  <c r="A51" s="1"/>
  <c r="A53" s="1"/>
  <c r="A54" s="1"/>
  <c r="A39"/>
  <c r="A40" s="1"/>
  <c r="E25"/>
  <c r="E26"/>
  <c r="E23"/>
  <c r="E21" s="1"/>
  <c r="E33"/>
  <c r="H35" l="1"/>
  <c r="G35"/>
  <c r="F35" s="1"/>
  <c r="H24"/>
  <c r="G54" l="1"/>
  <c r="F54" s="1"/>
  <c r="H54"/>
  <c r="H27"/>
  <c r="G37"/>
  <c r="F37" s="1"/>
  <c r="H42"/>
  <c r="H37"/>
  <c r="G29"/>
  <c r="F29" s="1"/>
  <c r="H29"/>
  <c r="G42"/>
  <c r="F42" s="1"/>
  <c r="H48"/>
  <c r="H34"/>
  <c r="G34"/>
  <c r="F34" s="1"/>
  <c r="H41"/>
  <c r="G23"/>
  <c r="F23" s="1"/>
  <c r="H47"/>
  <c r="H36"/>
  <c r="H49"/>
  <c r="H28"/>
  <c r="H32"/>
  <c r="H31"/>
  <c r="H30"/>
  <c r="G38"/>
  <c r="F38" s="1"/>
  <c r="G26"/>
  <c r="F26" s="1"/>
  <c r="G25"/>
  <c r="F25" s="1"/>
  <c r="G24"/>
  <c r="F24" s="1"/>
  <c r="G22"/>
  <c r="F22" s="1"/>
  <c r="H23"/>
  <c r="H56"/>
  <c r="G33"/>
  <c r="F33" s="1"/>
  <c r="H33"/>
  <c r="G40"/>
  <c r="F40" s="1"/>
  <c r="H25"/>
  <c r="G44"/>
  <c r="F44" s="1"/>
  <c r="H26"/>
  <c r="G58"/>
  <c r="F58" s="1"/>
  <c r="H22"/>
  <c r="H51"/>
  <c r="G59"/>
  <c r="F59" s="1"/>
  <c r="G60"/>
  <c r="F60" s="1"/>
  <c r="G45"/>
  <c r="F45" s="1"/>
  <c r="G52"/>
  <c r="F52" s="1"/>
  <c r="G55"/>
  <c r="F55" s="1"/>
  <c r="G57"/>
  <c r="F57" s="1"/>
  <c r="G46"/>
  <c r="F46" s="1"/>
  <c r="G50"/>
  <c r="F50" s="1"/>
  <c r="G49"/>
  <c r="F49" s="1"/>
  <c r="H40"/>
  <c r="H39"/>
  <c r="H53"/>
  <c r="H43"/>
  <c r="H45"/>
  <c r="H60"/>
  <c r="G39"/>
  <c r="F39" s="1"/>
  <c r="G51"/>
  <c r="F51" s="1"/>
  <c r="H38"/>
  <c r="H58"/>
  <c r="H44"/>
  <c r="G53"/>
  <c r="F53" s="1"/>
  <c r="H59"/>
  <c r="G56"/>
  <c r="F56" s="1"/>
  <c r="H55"/>
  <c r="H57"/>
  <c r="H46"/>
  <c r="H50"/>
  <c r="H52"/>
  <c r="H11"/>
  <c r="H15"/>
  <c r="H10"/>
  <c r="H14"/>
  <c r="H13"/>
  <c r="H16"/>
  <c r="H12"/>
  <c r="H18"/>
  <c r="H9"/>
  <c r="H17"/>
  <c r="G17"/>
  <c r="F17" s="1"/>
  <c r="G11"/>
  <c r="F11" s="1"/>
  <c r="G13"/>
  <c r="F13" s="1"/>
  <c r="G15"/>
  <c r="F15" s="1"/>
  <c r="G16"/>
  <c r="F16" s="1"/>
  <c r="G10"/>
  <c r="F10" s="1"/>
  <c r="G12"/>
  <c r="F12" s="1"/>
  <c r="G18"/>
  <c r="F18" s="1"/>
  <c r="G9"/>
  <c r="F9" s="1"/>
  <c r="G14"/>
  <c r="F14" s="1"/>
  <c r="F21" l="1"/>
  <c r="F8"/>
</calcChain>
</file>

<file path=xl/sharedStrings.xml><?xml version="1.0" encoding="utf-8"?>
<sst xmlns="http://schemas.openxmlformats.org/spreadsheetml/2006/main" count="114" uniqueCount="67">
  <si>
    <t xml:space="preserve">PARTICIPACIÓN EN EL CAPITAL SOCIAL DE LAS AFP </t>
  </si>
  <si>
    <t>sp</t>
  </si>
  <si>
    <t xml:space="preserve">NOMBRE </t>
  </si>
  <si>
    <t>NACIONALIDAD</t>
  </si>
  <si>
    <t>ACCIONES SUSCRITAS</t>
  </si>
  <si>
    <t>CAPITAL SUSCRITO  COLONES</t>
  </si>
  <si>
    <t xml:space="preserve">CAPITAL SUSCRITO DÓLARES </t>
  </si>
  <si>
    <t xml:space="preserve">PARTICIPACIÓN </t>
  </si>
  <si>
    <t>AFP CRECER, S.A.</t>
  </si>
  <si>
    <t>Salvadoreña</t>
  </si>
  <si>
    <t>Panameña</t>
  </si>
  <si>
    <t>Costarricense</t>
  </si>
  <si>
    <t>AFP CONFÍA, S.A.</t>
  </si>
  <si>
    <t>Oscar René Rivas Yanes</t>
  </si>
  <si>
    <t>Carmen Elena Marroquín de Alfaro</t>
  </si>
  <si>
    <t>Luis Eduardo Artavia Gutiérrez</t>
  </si>
  <si>
    <t>Julio Enrique Vega Alvarez</t>
  </si>
  <si>
    <t>Carlos Antonio Urías Joya</t>
  </si>
  <si>
    <t>Priscilla Beatriz Urías de Benedetti</t>
  </si>
  <si>
    <t>Carlos Antonio Urías Mena</t>
  </si>
  <si>
    <t>Sandra Frida Rivas de González</t>
  </si>
  <si>
    <t>Andrés Alejandro Hanania Saba</t>
  </si>
  <si>
    <t>Chilena</t>
  </si>
  <si>
    <t>Abraham Valencia Morales</t>
  </si>
  <si>
    <t>SUPERINTENDENCIA DEL SISTEMA FINANCIERO</t>
  </si>
  <si>
    <t>INFORME DEL REGISTRO PÚBLICO DE ACCIONISTAS</t>
  </si>
  <si>
    <t>Administradora de Fondos de Pensiones Cesantía Protección, S.A.</t>
  </si>
  <si>
    <t>Colombiana</t>
  </si>
  <si>
    <t>Hellen  Eunice Ariz de Marroquín</t>
  </si>
  <si>
    <t>Ana Elizabeth Bahaia de Massis</t>
  </si>
  <si>
    <t>Regina Guadalupe Bahaia Samour</t>
  </si>
  <si>
    <t>Ana Beatriz Ochoa Mejía</t>
  </si>
  <si>
    <t>Juan Luis Escobar Penagos</t>
  </si>
  <si>
    <t>Elías Jorge Bahaia Samour</t>
  </si>
  <si>
    <t>Mónica Beatriz Bahaia de Saca</t>
  </si>
  <si>
    <t>Eileen Therese Bahaia de Zarzar</t>
  </si>
  <si>
    <t>Elías Jorge Gerardo Bahaia Simán</t>
  </si>
  <si>
    <t>Olga Patricia Suncín de Jovel</t>
  </si>
  <si>
    <t>José Alberto Samayoa Rivas</t>
  </si>
  <si>
    <t>Federico Guillermo Avila Qüehl</t>
  </si>
  <si>
    <t>María Elena Fernández de Samayoa</t>
  </si>
  <si>
    <t>Leila Teresa Sa Zacarías</t>
  </si>
  <si>
    <t>Juan David Correa Solórzano</t>
  </si>
  <si>
    <t>Patricia Restrepo Gutiérrez</t>
  </si>
  <si>
    <t>Claudia Patricia Urquijo Rodríguez</t>
  </si>
  <si>
    <t>José Manuel Echeverri Moreno</t>
  </si>
  <si>
    <t>Felipe Andrés Herrera Rojas</t>
  </si>
  <si>
    <t>Natalia Gómez Jurado</t>
  </si>
  <si>
    <t>Corporación de Inversiones Atlántida, S.A.</t>
  </si>
  <si>
    <t>Lura, S.A. de C.V.</t>
  </si>
  <si>
    <t>Inmobiliaria Loma Linda, S.A. de C.V.</t>
  </si>
  <si>
    <t>Médica Salvadoreña, S.A.de C.V.</t>
  </si>
  <si>
    <t>Vianalu, S.A. de C.V.</t>
  </si>
  <si>
    <t>Acciones Integradas, S.A. de C.V.</t>
  </si>
  <si>
    <t>Vernon Development Inc.</t>
  </si>
  <si>
    <t>Corporación Montelena, S.A.</t>
  </si>
  <si>
    <t>Fundación Externado de San José</t>
  </si>
  <si>
    <t>Platinum Business Group, S.A.</t>
  </si>
  <si>
    <t>Rempac, Inc.</t>
  </si>
  <si>
    <t>Distribuidora de Lubricantes y Combustibles, S.A. de C.V.</t>
  </si>
  <si>
    <t>Jorge Leopoldo Weill Schwartz</t>
  </si>
  <si>
    <t>Sandra Eugenia Bahaía de Saca</t>
  </si>
  <si>
    <t>Jorge Francisco Saca Bahaía</t>
  </si>
  <si>
    <t>Dalbrook View, S.A.</t>
  </si>
  <si>
    <t>Camila Beatriz Bahaía Rodríguez</t>
  </si>
  <si>
    <t>Marianella Pulido Tamayo</t>
  </si>
  <si>
    <t>(Al 30 de septiembre de 2018)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</si>
</sst>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0000%"/>
  </numFmts>
  <fonts count="7">
    <font>
      <sz val="10"/>
      <name val="Arial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wrapText="1"/>
    </xf>
    <xf numFmtId="164" fontId="1" fillId="0" borderId="7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3" fontId="1" fillId="0" borderId="0" xfId="1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164" fontId="1" fillId="0" borderId="5" xfId="1" applyNumberFormat="1" applyFont="1" applyFill="1" applyBorder="1"/>
    <xf numFmtId="43" fontId="3" fillId="0" borderId="3" xfId="1" applyFont="1" applyFill="1" applyBorder="1"/>
    <xf numFmtId="0" fontId="1" fillId="0" borderId="6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43" fontId="1" fillId="0" borderId="0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1" applyNumberFormat="1" applyFont="1" applyFill="1" applyBorder="1"/>
    <xf numFmtId="43" fontId="3" fillId="0" borderId="10" xfId="1" applyFont="1" applyFill="1" applyBorder="1"/>
    <xf numFmtId="164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43" fontId="3" fillId="0" borderId="12" xfId="1" applyFont="1" applyFill="1" applyBorder="1"/>
    <xf numFmtId="165" fontId="3" fillId="0" borderId="1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4" fontId="1" fillId="0" borderId="5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0" xfId="1" applyNumberFormat="1" applyFont="1" applyFill="1" applyBorder="1" applyAlignment="1">
      <alignment horizontal="right"/>
    </xf>
    <xf numFmtId="43" fontId="1" fillId="0" borderId="11" xfId="1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164" fontId="1" fillId="0" borderId="6" xfId="1" applyNumberFormat="1" applyFont="1" applyFill="1" applyBorder="1"/>
    <xf numFmtId="164" fontId="1" fillId="0" borderId="9" xfId="1" applyNumberFormat="1" applyFont="1" applyFill="1" applyBorder="1" applyAlignment="1">
      <alignment horizontal="right"/>
    </xf>
    <xf numFmtId="43" fontId="1" fillId="0" borderId="9" xfId="1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1"/>
  <sheetViews>
    <sheetView tabSelected="1" topLeftCell="B5" zoomScale="150" zoomScaleNormal="150" workbookViewId="0">
      <selection activeCell="C8" sqref="C8"/>
    </sheetView>
  </sheetViews>
  <sheetFormatPr baseColWidth="10" defaultRowHeight="12.75"/>
  <cols>
    <col min="1" max="1" width="2.85546875" style="8" hidden="1" customWidth="1"/>
    <col min="2" max="2" width="4.85546875" style="15" customWidth="1"/>
    <col min="3" max="3" width="42.42578125" style="15" customWidth="1"/>
    <col min="4" max="4" width="17.140625" style="19" customWidth="1"/>
    <col min="5" max="5" width="12.85546875" style="15" bestFit="1" customWidth="1"/>
    <col min="6" max="6" width="12.7109375" style="15" hidden="1" customWidth="1"/>
    <col min="7" max="7" width="13.7109375" style="15" hidden="1" customWidth="1"/>
    <col min="8" max="8" width="19" style="19" customWidth="1"/>
    <col min="9" max="16384" width="11.42578125" style="15"/>
  </cols>
  <sheetData>
    <row r="2" spans="1:8">
      <c r="C2" s="35" t="s">
        <v>24</v>
      </c>
      <c r="D2" s="35"/>
      <c r="E2" s="35"/>
      <c r="F2" s="35"/>
      <c r="G2" s="35"/>
      <c r="H2" s="35"/>
    </row>
    <row r="3" spans="1:8">
      <c r="C3" s="35" t="s">
        <v>25</v>
      </c>
      <c r="D3" s="35"/>
      <c r="E3" s="35"/>
      <c r="F3" s="35"/>
      <c r="G3" s="35"/>
      <c r="H3" s="35"/>
    </row>
    <row r="4" spans="1:8">
      <c r="C4" s="35" t="s">
        <v>0</v>
      </c>
      <c r="D4" s="35"/>
      <c r="E4" s="35"/>
      <c r="F4" s="35"/>
      <c r="G4" s="35"/>
      <c r="H4" s="35"/>
    </row>
    <row r="5" spans="1:8">
      <c r="A5" s="8" t="s">
        <v>1</v>
      </c>
      <c r="C5" s="34" t="s">
        <v>66</v>
      </c>
      <c r="D5" s="34"/>
      <c r="E5" s="34"/>
      <c r="F5" s="34"/>
      <c r="G5" s="34"/>
      <c r="H5" s="34"/>
    </row>
    <row r="6" spans="1:8">
      <c r="C6" s="16"/>
      <c r="D6" s="17"/>
      <c r="E6" s="16"/>
      <c r="F6" s="16"/>
      <c r="G6" s="16"/>
      <c r="H6" s="17"/>
    </row>
    <row r="7" spans="1:8" ht="27"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</row>
    <row r="8" spans="1:8">
      <c r="B8" s="14"/>
      <c r="C8" s="23" t="s">
        <v>8</v>
      </c>
      <c r="D8" s="28"/>
      <c r="E8" s="24">
        <f>SUM(E9:E18)</f>
        <v>1000000</v>
      </c>
      <c r="F8" s="25">
        <f>SUM(F9:F18)</f>
        <v>109375000</v>
      </c>
      <c r="G8" s="30">
        <v>12500000</v>
      </c>
      <c r="H8" s="31">
        <v>1</v>
      </c>
    </row>
    <row r="9" spans="1:8" ht="12.75" customHeight="1">
      <c r="A9" s="8">
        <v>1</v>
      </c>
      <c r="B9" s="8">
        <v>1</v>
      </c>
      <c r="C9" s="1" t="s">
        <v>26</v>
      </c>
      <c r="D9" s="2" t="s">
        <v>27</v>
      </c>
      <c r="E9" s="33">
        <v>999991</v>
      </c>
      <c r="F9" s="21">
        <f t="shared" ref="F9:F18" si="0">G9*8.75</f>
        <v>109374015.625</v>
      </c>
      <c r="G9" s="22">
        <f t="shared" ref="G9:G18" si="1">E9/$E$8*$G$8</f>
        <v>12499887.5</v>
      </c>
      <c r="H9" s="7">
        <f t="shared" ref="H9:H18" si="2">+$H$8/$E$8*E9</f>
        <v>0.99999099999999996</v>
      </c>
    </row>
    <row r="10" spans="1:8">
      <c r="A10" s="8">
        <v>3</v>
      </c>
      <c r="B10" s="8">
        <v>2</v>
      </c>
      <c r="C10" s="1" t="s">
        <v>44</v>
      </c>
      <c r="D10" s="2" t="s">
        <v>27</v>
      </c>
      <c r="E10" s="26">
        <v>1</v>
      </c>
      <c r="F10" s="22">
        <f t="shared" si="0"/>
        <v>109.375</v>
      </c>
      <c r="G10" s="22">
        <f t="shared" si="1"/>
        <v>12.5</v>
      </c>
      <c r="H10" s="7">
        <f t="shared" si="2"/>
        <v>9.9999999999999995E-7</v>
      </c>
    </row>
    <row r="11" spans="1:8">
      <c r="A11" s="8">
        <v>4</v>
      </c>
      <c r="B11" s="8">
        <v>3</v>
      </c>
      <c r="C11" s="1" t="s">
        <v>43</v>
      </c>
      <c r="D11" s="2" t="s">
        <v>27</v>
      </c>
      <c r="E11" s="26">
        <v>1</v>
      </c>
      <c r="F11" s="22">
        <f t="shared" si="0"/>
        <v>109.375</v>
      </c>
      <c r="G11" s="22">
        <f t="shared" si="1"/>
        <v>12.5</v>
      </c>
      <c r="H11" s="7">
        <f t="shared" si="2"/>
        <v>9.9999999999999995E-7</v>
      </c>
    </row>
    <row r="12" spans="1:8">
      <c r="A12" s="8">
        <v>5</v>
      </c>
      <c r="B12" s="8">
        <v>4</v>
      </c>
      <c r="C12" s="1" t="s">
        <v>42</v>
      </c>
      <c r="D12" s="2" t="s">
        <v>27</v>
      </c>
      <c r="E12" s="26">
        <v>1</v>
      </c>
      <c r="F12" s="22">
        <f t="shared" si="0"/>
        <v>109.375</v>
      </c>
      <c r="G12" s="22">
        <f t="shared" si="1"/>
        <v>12.5</v>
      </c>
      <c r="H12" s="7">
        <f t="shared" si="2"/>
        <v>9.9999999999999995E-7</v>
      </c>
    </row>
    <row r="13" spans="1:8">
      <c r="A13" s="8">
        <v>6</v>
      </c>
      <c r="B13" s="8">
        <v>5</v>
      </c>
      <c r="C13" s="1" t="s">
        <v>32</v>
      </c>
      <c r="D13" s="2" t="s">
        <v>27</v>
      </c>
      <c r="E13" s="26">
        <v>1</v>
      </c>
      <c r="F13" s="22">
        <f t="shared" si="0"/>
        <v>109.375</v>
      </c>
      <c r="G13" s="22">
        <f t="shared" si="1"/>
        <v>12.5</v>
      </c>
      <c r="H13" s="7">
        <f t="shared" si="2"/>
        <v>9.9999999999999995E-7</v>
      </c>
    </row>
    <row r="14" spans="1:8">
      <c r="A14" s="8">
        <v>7</v>
      </c>
      <c r="B14" s="8">
        <v>6</v>
      </c>
      <c r="C14" s="1" t="s">
        <v>31</v>
      </c>
      <c r="D14" s="2" t="s">
        <v>27</v>
      </c>
      <c r="E14" s="26">
        <v>1</v>
      </c>
      <c r="F14" s="22">
        <f t="shared" si="0"/>
        <v>109.375</v>
      </c>
      <c r="G14" s="22">
        <f t="shared" si="1"/>
        <v>12.5</v>
      </c>
      <c r="H14" s="7">
        <f t="shared" si="2"/>
        <v>9.9999999999999995E-7</v>
      </c>
    </row>
    <row r="15" spans="1:8">
      <c r="A15" s="8">
        <v>8</v>
      </c>
      <c r="B15" s="8">
        <v>7</v>
      </c>
      <c r="C15" s="1" t="s">
        <v>45</v>
      </c>
      <c r="D15" s="2" t="s">
        <v>27</v>
      </c>
      <c r="E15" s="26">
        <v>1</v>
      </c>
      <c r="F15" s="22">
        <f t="shared" si="0"/>
        <v>109.375</v>
      </c>
      <c r="G15" s="22">
        <f t="shared" si="1"/>
        <v>12.5</v>
      </c>
      <c r="H15" s="7">
        <f t="shared" si="2"/>
        <v>9.9999999999999995E-7</v>
      </c>
    </row>
    <row r="16" spans="1:8">
      <c r="A16" s="8">
        <v>10</v>
      </c>
      <c r="B16" s="8">
        <v>8</v>
      </c>
      <c r="C16" s="1" t="s">
        <v>46</v>
      </c>
      <c r="D16" s="2" t="s">
        <v>27</v>
      </c>
      <c r="E16" s="26">
        <v>1</v>
      </c>
      <c r="F16" s="22">
        <f>G16*8.75</f>
        <v>109.375</v>
      </c>
      <c r="G16" s="22">
        <f>E16/$E$8*$G$8</f>
        <v>12.5</v>
      </c>
      <c r="H16" s="7">
        <f>+$H$8/$E$8*E16</f>
        <v>9.9999999999999995E-7</v>
      </c>
    </row>
    <row r="17" spans="1:9" ht="12.75" customHeight="1">
      <c r="A17" s="8">
        <v>11</v>
      </c>
      <c r="B17" s="8">
        <v>9</v>
      </c>
      <c r="C17" s="1" t="s">
        <v>47</v>
      </c>
      <c r="D17" s="2" t="s">
        <v>27</v>
      </c>
      <c r="E17" s="26">
        <v>1</v>
      </c>
      <c r="F17" s="22">
        <f>G17*8.75</f>
        <v>109.375</v>
      </c>
      <c r="G17" s="22">
        <f>E17/$E$8*$G$8</f>
        <v>12.5</v>
      </c>
      <c r="H17" s="7">
        <f>+$H$8/$E$8*E17</f>
        <v>9.9999999999999995E-7</v>
      </c>
    </row>
    <row r="18" spans="1:9">
      <c r="A18" s="8">
        <v>9</v>
      </c>
      <c r="B18" s="8">
        <v>10</v>
      </c>
      <c r="C18" s="27" t="s">
        <v>65</v>
      </c>
      <c r="D18" s="12" t="s">
        <v>27</v>
      </c>
      <c r="E18" s="29">
        <v>1</v>
      </c>
      <c r="F18" s="22">
        <f t="shared" si="0"/>
        <v>109.375</v>
      </c>
      <c r="G18" s="22">
        <f t="shared" si="1"/>
        <v>12.5</v>
      </c>
      <c r="H18" s="13">
        <f t="shared" si="2"/>
        <v>9.9999999999999995E-7</v>
      </c>
    </row>
    <row r="19" spans="1:9" s="18" customFormat="1">
      <c r="A19" s="9"/>
      <c r="C19" s="36"/>
      <c r="D19" s="36"/>
      <c r="E19" s="36"/>
      <c r="F19" s="36"/>
      <c r="G19" s="36"/>
      <c r="H19" s="36"/>
    </row>
    <row r="20" spans="1:9" ht="13.5" thickBot="1">
      <c r="A20" s="8" t="s">
        <v>1</v>
      </c>
      <c r="C20" s="34" t="s">
        <v>66</v>
      </c>
      <c r="D20" s="34"/>
      <c r="E20" s="34"/>
      <c r="F20" s="34"/>
      <c r="G20" s="34"/>
      <c r="H20" s="34"/>
    </row>
    <row r="21" spans="1:9" ht="15.75" customHeight="1">
      <c r="C21" s="20" t="s">
        <v>12</v>
      </c>
      <c r="D21" s="20" t="s">
        <v>3</v>
      </c>
      <c r="E21" s="11">
        <f>SUM(E22:E60)</f>
        <v>875000</v>
      </c>
      <c r="F21" s="11">
        <f>SUM(F22:F55)</f>
        <v>87568110</v>
      </c>
      <c r="G21" s="11">
        <v>10500000</v>
      </c>
      <c r="H21" s="32">
        <v>1</v>
      </c>
      <c r="I21" s="18"/>
    </row>
    <row r="22" spans="1:9">
      <c r="A22" s="8">
        <v>1</v>
      </c>
      <c r="B22" s="8">
        <v>1</v>
      </c>
      <c r="C22" s="37" t="s">
        <v>48</v>
      </c>
      <c r="D22" s="38" t="s">
        <v>9</v>
      </c>
      <c r="E22" s="39">
        <v>656250</v>
      </c>
      <c r="F22" s="40">
        <f t="shared" ref="F22:F26" si="3">G22*8.75</f>
        <v>68906250</v>
      </c>
      <c r="G22" s="41">
        <f t="shared" ref="G22:G26" si="4">E22/$E$21*$G$21</f>
        <v>7875000</v>
      </c>
      <c r="H22" s="42">
        <f t="shared" ref="H22:H60" si="5">+$H$21/$E$21*E22</f>
        <v>0.75</v>
      </c>
      <c r="I22" s="18"/>
    </row>
    <row r="23" spans="1:9">
      <c r="A23" s="8">
        <v>3</v>
      </c>
      <c r="B23" s="8">
        <v>2</v>
      </c>
      <c r="C23" s="3" t="s">
        <v>49</v>
      </c>
      <c r="D23" s="2" t="s">
        <v>9</v>
      </c>
      <c r="E23" s="10">
        <f>8749+47421</f>
        <v>56170</v>
      </c>
      <c r="F23" s="4">
        <f t="shared" si="3"/>
        <v>5897850</v>
      </c>
      <c r="G23" s="6">
        <f t="shared" si="4"/>
        <v>674040</v>
      </c>
      <c r="H23" s="7">
        <f t="shared" si="5"/>
        <v>6.4194285714285704E-2</v>
      </c>
      <c r="I23" s="18"/>
    </row>
    <row r="24" spans="1:9" ht="12.75" customHeight="1">
      <c r="A24" s="8">
        <v>4</v>
      </c>
      <c r="B24" s="8">
        <v>3</v>
      </c>
      <c r="C24" s="3" t="s">
        <v>50</v>
      </c>
      <c r="D24" s="2" t="s">
        <v>9</v>
      </c>
      <c r="E24" s="10">
        <v>49061</v>
      </c>
      <c r="F24" s="4">
        <f t="shared" si="3"/>
        <v>5151405</v>
      </c>
      <c r="G24" s="6">
        <f t="shared" si="4"/>
        <v>588732</v>
      </c>
      <c r="H24" s="7">
        <f>+$H$21/$E$21*E24</f>
        <v>5.6069714285714278E-2</v>
      </c>
      <c r="I24" s="18"/>
    </row>
    <row r="25" spans="1:9" ht="12.75" customHeight="1">
      <c r="A25" s="8">
        <v>5</v>
      </c>
      <c r="B25" s="8">
        <v>4</v>
      </c>
      <c r="C25" s="3" t="s">
        <v>51</v>
      </c>
      <c r="D25" s="2" t="s">
        <v>9</v>
      </c>
      <c r="E25" s="10">
        <f>12048+8785</f>
        <v>20833</v>
      </c>
      <c r="F25" s="4">
        <f t="shared" si="3"/>
        <v>2187465.0000000005</v>
      </c>
      <c r="G25" s="6">
        <f t="shared" si="4"/>
        <v>249996.00000000003</v>
      </c>
      <c r="H25" s="7">
        <f t="shared" si="5"/>
        <v>2.3809142857142855E-2</v>
      </c>
      <c r="I25" s="18"/>
    </row>
    <row r="26" spans="1:9" ht="12.75" customHeight="1">
      <c r="A26" s="8">
        <v>6</v>
      </c>
      <c r="B26" s="8">
        <v>5</v>
      </c>
      <c r="C26" s="3" t="s">
        <v>52</v>
      </c>
      <c r="D26" s="2" t="s">
        <v>9</v>
      </c>
      <c r="E26" s="10">
        <f>4377+4372+1667</f>
        <v>10416</v>
      </c>
      <c r="F26" s="4">
        <f t="shared" si="3"/>
        <v>1093680</v>
      </c>
      <c r="G26" s="6">
        <f t="shared" si="4"/>
        <v>124992</v>
      </c>
      <c r="H26" s="7">
        <f t="shared" si="5"/>
        <v>1.1904E-2</v>
      </c>
      <c r="I26" s="18"/>
    </row>
    <row r="27" spans="1:9" ht="12.75" customHeight="1">
      <c r="B27" s="8">
        <v>7</v>
      </c>
      <c r="C27" s="3" t="s">
        <v>63</v>
      </c>
      <c r="D27" s="2" t="s">
        <v>10</v>
      </c>
      <c r="E27" s="10">
        <v>7813</v>
      </c>
      <c r="F27" s="4"/>
      <c r="G27" s="6"/>
      <c r="H27" s="7">
        <f t="shared" si="5"/>
        <v>8.929142857142856E-3</v>
      </c>
      <c r="I27" s="18"/>
    </row>
    <row r="28" spans="1:9" ht="12.75" customHeight="1">
      <c r="A28" s="8">
        <v>9</v>
      </c>
      <c r="B28" s="8">
        <v>9</v>
      </c>
      <c r="C28" s="3" t="s">
        <v>36</v>
      </c>
      <c r="D28" s="2" t="s">
        <v>9</v>
      </c>
      <c r="E28" s="10">
        <v>7301</v>
      </c>
      <c r="F28" s="4"/>
      <c r="G28" s="6"/>
      <c r="H28" s="7">
        <f t="shared" si="5"/>
        <v>8.343999999999999E-3</v>
      </c>
      <c r="I28" s="18"/>
    </row>
    <row r="29" spans="1:9" ht="12.75" customHeight="1">
      <c r="A29" s="8">
        <v>10</v>
      </c>
      <c r="B29" s="8">
        <v>10</v>
      </c>
      <c r="C29" s="3" t="s">
        <v>64</v>
      </c>
      <c r="D29" s="2" t="s">
        <v>9</v>
      </c>
      <c r="E29" s="10">
        <v>6000</v>
      </c>
      <c r="F29" s="4">
        <f>G29*8.75</f>
        <v>630000</v>
      </c>
      <c r="G29" s="6">
        <f>E29/$E$21*$G$21</f>
        <v>72000</v>
      </c>
      <c r="H29" s="7">
        <f t="shared" si="5"/>
        <v>6.8571428571428568E-3</v>
      </c>
      <c r="I29" s="18"/>
    </row>
    <row r="30" spans="1:9" ht="12.75" customHeight="1">
      <c r="A30" s="8">
        <v>11</v>
      </c>
      <c r="B30" s="8">
        <v>11</v>
      </c>
      <c r="C30" s="3" t="s">
        <v>33</v>
      </c>
      <c r="D30" s="2" t="s">
        <v>9</v>
      </c>
      <c r="E30" s="10">
        <v>5305</v>
      </c>
      <c r="F30" s="4"/>
      <c r="G30" s="6"/>
      <c r="H30" s="7">
        <f t="shared" si="5"/>
        <v>6.0628571428571424E-3</v>
      </c>
      <c r="I30" s="18"/>
    </row>
    <row r="31" spans="1:9" ht="12.75" customHeight="1">
      <c r="A31" s="8">
        <v>12</v>
      </c>
      <c r="B31" s="8">
        <v>12</v>
      </c>
      <c r="C31" s="3" t="s">
        <v>35</v>
      </c>
      <c r="D31" s="2" t="s">
        <v>9</v>
      </c>
      <c r="E31" s="10">
        <v>5301</v>
      </c>
      <c r="F31" s="4"/>
      <c r="G31" s="6"/>
      <c r="H31" s="7">
        <f t="shared" si="5"/>
        <v>6.058285714285714E-3</v>
      </c>
      <c r="I31" s="18"/>
    </row>
    <row r="32" spans="1:9">
      <c r="A32" s="8">
        <v>13</v>
      </c>
      <c r="B32" s="8">
        <v>13</v>
      </c>
      <c r="C32" s="3" t="s">
        <v>34</v>
      </c>
      <c r="D32" s="2" t="s">
        <v>9</v>
      </c>
      <c r="E32" s="10">
        <v>5301</v>
      </c>
      <c r="F32" s="4"/>
      <c r="G32" s="6"/>
      <c r="H32" s="7">
        <f t="shared" si="5"/>
        <v>6.058285714285714E-3</v>
      </c>
      <c r="I32" s="18"/>
    </row>
    <row r="33" spans="1:9">
      <c r="A33" s="8">
        <v>14</v>
      </c>
      <c r="B33" s="8">
        <v>14</v>
      </c>
      <c r="C33" s="3" t="s">
        <v>53</v>
      </c>
      <c r="D33" s="2" t="s">
        <v>9</v>
      </c>
      <c r="E33" s="10">
        <f>4167+1042</f>
        <v>5209</v>
      </c>
      <c r="F33" s="4">
        <f>G33*8.75</f>
        <v>546945</v>
      </c>
      <c r="G33" s="6">
        <f>E33/$E$21*$G$21</f>
        <v>62508</v>
      </c>
      <c r="H33" s="7">
        <f t="shared" si="5"/>
        <v>5.9531428571428565E-3</v>
      </c>
      <c r="I33" s="18"/>
    </row>
    <row r="34" spans="1:9">
      <c r="A34" s="8">
        <v>15</v>
      </c>
      <c r="B34" s="8">
        <v>15</v>
      </c>
      <c r="C34" s="3" t="s">
        <v>54</v>
      </c>
      <c r="D34" s="2" t="s">
        <v>10</v>
      </c>
      <c r="E34" s="10">
        <v>5208</v>
      </c>
      <c r="F34" s="4">
        <f>G34*8.75</f>
        <v>546840</v>
      </c>
      <c r="G34" s="6">
        <f>E34/$E$21*$G$21</f>
        <v>62496</v>
      </c>
      <c r="H34" s="7">
        <f t="shared" si="5"/>
        <v>5.9519999999999998E-3</v>
      </c>
      <c r="I34" s="18"/>
    </row>
    <row r="35" spans="1:9">
      <c r="A35" s="8">
        <v>19</v>
      </c>
      <c r="B35" s="8">
        <v>16</v>
      </c>
      <c r="C35" s="3" t="s">
        <v>60</v>
      </c>
      <c r="D35" s="2" t="s">
        <v>9</v>
      </c>
      <c r="E35" s="10">
        <v>5318</v>
      </c>
      <c r="F35" s="4">
        <f>G35*8.75</f>
        <v>558390.00000000012</v>
      </c>
      <c r="G35" s="6">
        <f>E35/$E$21*$G$21</f>
        <v>63816.000000000007</v>
      </c>
      <c r="H35" s="7">
        <f t="shared" si="5"/>
        <v>6.0777142857142853E-3</v>
      </c>
      <c r="I35" s="18"/>
    </row>
    <row r="36" spans="1:9">
      <c r="A36" s="8">
        <v>16</v>
      </c>
      <c r="B36" s="8">
        <v>17</v>
      </c>
      <c r="C36" s="3" t="s">
        <v>40</v>
      </c>
      <c r="D36" s="2" t="s">
        <v>9</v>
      </c>
      <c r="E36" s="10">
        <f>3091+555</f>
        <v>3646</v>
      </c>
      <c r="F36" s="43"/>
      <c r="G36" s="6"/>
      <c r="H36" s="7">
        <f t="shared" si="5"/>
        <v>4.1668571428571423E-3</v>
      </c>
      <c r="I36" s="18"/>
    </row>
    <row r="37" spans="1:9">
      <c r="A37" s="8">
        <v>17</v>
      </c>
      <c r="B37" s="8">
        <v>18</v>
      </c>
      <c r="C37" s="3" t="s">
        <v>61</v>
      </c>
      <c r="D37" s="2" t="s">
        <v>9</v>
      </c>
      <c r="E37" s="10">
        <v>3000</v>
      </c>
      <c r="F37" s="43">
        <f>G37*8.75</f>
        <v>315000</v>
      </c>
      <c r="G37" s="6">
        <f>E37/$E$21*$G$21</f>
        <v>36000</v>
      </c>
      <c r="H37" s="7">
        <f t="shared" si="5"/>
        <v>3.4285714285714284E-3</v>
      </c>
      <c r="I37" s="18"/>
    </row>
    <row r="38" spans="1:9">
      <c r="A38" s="8">
        <v>20</v>
      </c>
      <c r="B38" s="8">
        <v>19</v>
      </c>
      <c r="C38" s="3" t="s">
        <v>14</v>
      </c>
      <c r="D38" s="2" t="s">
        <v>9</v>
      </c>
      <c r="E38" s="10">
        <f>379+2746-521</f>
        <v>2604</v>
      </c>
      <c r="F38" s="43">
        <f>G38*8.75</f>
        <v>273420</v>
      </c>
      <c r="G38" s="6">
        <f>E38/$E$21*$G$21</f>
        <v>31248</v>
      </c>
      <c r="H38" s="7">
        <f t="shared" si="5"/>
        <v>2.9759999999999999E-3</v>
      </c>
      <c r="I38" s="18"/>
    </row>
    <row r="39" spans="1:9" s="18" customFormat="1">
      <c r="A39" s="9">
        <f t="shared" ref="A39:A40" si="6">A38+1</f>
        <v>21</v>
      </c>
      <c r="B39" s="8">
        <v>20</v>
      </c>
      <c r="C39" s="3" t="s">
        <v>28</v>
      </c>
      <c r="D39" s="2" t="s">
        <v>9</v>
      </c>
      <c r="E39" s="10">
        <f>2083+521</f>
        <v>2604</v>
      </c>
      <c r="F39" s="43">
        <f>G39*8.75</f>
        <v>273420</v>
      </c>
      <c r="G39" s="6">
        <f>E39/$E$21*$G$21</f>
        <v>31248</v>
      </c>
      <c r="H39" s="7">
        <f t="shared" si="5"/>
        <v>2.9759999999999999E-3</v>
      </c>
    </row>
    <row r="40" spans="1:9" s="18" customFormat="1">
      <c r="A40" s="9">
        <f t="shared" si="6"/>
        <v>22</v>
      </c>
      <c r="B40" s="8">
        <v>21</v>
      </c>
      <c r="C40" s="3" t="s">
        <v>55</v>
      </c>
      <c r="D40" s="2" t="s">
        <v>9</v>
      </c>
      <c r="E40" s="10">
        <v>2084</v>
      </c>
      <c r="F40" s="4">
        <f>G40*8.75</f>
        <v>218820</v>
      </c>
      <c r="G40" s="6">
        <f>E40/$E$21*$G$21</f>
        <v>25008</v>
      </c>
      <c r="H40" s="7">
        <f t="shared" si="5"/>
        <v>2.3817142857142856E-3</v>
      </c>
    </row>
    <row r="41" spans="1:9" s="18" customFormat="1">
      <c r="A41" s="9"/>
      <c r="B41" s="8">
        <v>22</v>
      </c>
      <c r="C41" s="3" t="s">
        <v>38</v>
      </c>
      <c r="D41" s="2" t="s">
        <v>9</v>
      </c>
      <c r="E41" s="10">
        <v>2042</v>
      </c>
      <c r="F41" s="4"/>
      <c r="G41" s="6"/>
      <c r="H41" s="7">
        <f t="shared" si="5"/>
        <v>2.3337142857142858E-3</v>
      </c>
    </row>
    <row r="42" spans="1:9" s="18" customFormat="1">
      <c r="A42" s="9"/>
      <c r="B42" s="8">
        <v>23</v>
      </c>
      <c r="C42" s="3" t="s">
        <v>62</v>
      </c>
      <c r="D42" s="2" t="s">
        <v>9</v>
      </c>
      <c r="E42" s="10">
        <v>2000</v>
      </c>
      <c r="F42" s="4">
        <f>G42*8.75</f>
        <v>210000</v>
      </c>
      <c r="G42" s="6">
        <f>E42/$E$21*$G$21</f>
        <v>24000</v>
      </c>
      <c r="H42" s="7">
        <f t="shared" si="5"/>
        <v>2.2857142857142855E-3</v>
      </c>
    </row>
    <row r="43" spans="1:9">
      <c r="A43" s="8">
        <v>21</v>
      </c>
      <c r="B43" s="8">
        <v>24</v>
      </c>
      <c r="C43" s="3" t="s">
        <v>30</v>
      </c>
      <c r="D43" s="2" t="s">
        <v>9</v>
      </c>
      <c r="E43" s="10">
        <v>1600</v>
      </c>
      <c r="F43" s="4"/>
      <c r="G43" s="6"/>
      <c r="H43" s="7">
        <f t="shared" si="5"/>
        <v>1.8285714285714285E-3</v>
      </c>
      <c r="I43" s="18"/>
    </row>
    <row r="44" spans="1:9">
      <c r="A44" s="8">
        <v>22</v>
      </c>
      <c r="B44" s="8">
        <v>25</v>
      </c>
      <c r="C44" s="3" t="s">
        <v>23</v>
      </c>
      <c r="D44" s="2" t="s">
        <v>9</v>
      </c>
      <c r="E44" s="10">
        <f>2083-500</f>
        <v>1583</v>
      </c>
      <c r="F44" s="4">
        <f>G44*8.75</f>
        <v>166215</v>
      </c>
      <c r="G44" s="6">
        <f>E44/$E$21*$G$21</f>
        <v>18996</v>
      </c>
      <c r="H44" s="7">
        <f t="shared" si="5"/>
        <v>1.809142857142857E-3</v>
      </c>
      <c r="I44" s="18"/>
    </row>
    <row r="45" spans="1:9">
      <c r="A45" s="8">
        <v>23</v>
      </c>
      <c r="B45" s="8">
        <v>26</v>
      </c>
      <c r="C45" s="3" t="s">
        <v>20</v>
      </c>
      <c r="D45" s="2" t="s">
        <v>9</v>
      </c>
      <c r="E45" s="10">
        <v>1182</v>
      </c>
      <c r="F45" s="4">
        <f>G45*8.75</f>
        <v>124110</v>
      </c>
      <c r="G45" s="6">
        <f>E45/$E$21*$G$21</f>
        <v>14184</v>
      </c>
      <c r="H45" s="7">
        <f t="shared" si="5"/>
        <v>1.3508571428571428E-3</v>
      </c>
      <c r="I45" s="18"/>
    </row>
    <row r="46" spans="1:9">
      <c r="A46" s="8">
        <v>24</v>
      </c>
      <c r="B46" s="8">
        <v>27</v>
      </c>
      <c r="C46" s="3" t="s">
        <v>21</v>
      </c>
      <c r="D46" s="2" t="s">
        <v>22</v>
      </c>
      <c r="E46" s="10">
        <v>1042</v>
      </c>
      <c r="F46" s="4">
        <f>G46*8.75</f>
        <v>109410</v>
      </c>
      <c r="G46" s="6">
        <f>E46/$E$21*$G$21</f>
        <v>12504</v>
      </c>
      <c r="H46" s="7">
        <f t="shared" si="5"/>
        <v>1.1908571428571428E-3</v>
      </c>
      <c r="I46" s="18"/>
    </row>
    <row r="47" spans="1:9">
      <c r="A47" s="8">
        <f t="shared" ref="A47:A50" si="7">A46+1</f>
        <v>25</v>
      </c>
      <c r="B47" s="8">
        <v>28</v>
      </c>
      <c r="C47" s="3" t="s">
        <v>37</v>
      </c>
      <c r="D47" s="2" t="s">
        <v>9</v>
      </c>
      <c r="E47" s="10">
        <v>1041</v>
      </c>
      <c r="F47" s="4"/>
      <c r="G47" s="6"/>
      <c r="H47" s="7">
        <f t="shared" si="5"/>
        <v>1.1897142857142857E-3</v>
      </c>
      <c r="I47" s="18"/>
    </row>
    <row r="48" spans="1:9">
      <c r="A48" s="8">
        <f t="shared" si="7"/>
        <v>26</v>
      </c>
      <c r="B48" s="8">
        <v>29</v>
      </c>
      <c r="C48" s="3" t="s">
        <v>59</v>
      </c>
      <c r="D48" s="2" t="s">
        <v>9</v>
      </c>
      <c r="E48" s="10">
        <v>1000</v>
      </c>
      <c r="F48" s="4"/>
      <c r="G48" s="6"/>
      <c r="H48" s="7">
        <f t="shared" si="5"/>
        <v>1.1428571428571427E-3</v>
      </c>
      <c r="I48" s="18"/>
    </row>
    <row r="49" spans="1:9">
      <c r="A49" s="8">
        <f t="shared" si="7"/>
        <v>27</v>
      </c>
      <c r="B49" s="8">
        <v>30</v>
      </c>
      <c r="C49" s="3" t="s">
        <v>29</v>
      </c>
      <c r="D49" s="2" t="s">
        <v>9</v>
      </c>
      <c r="E49" s="10">
        <v>521</v>
      </c>
      <c r="F49" s="4">
        <f t="shared" ref="F49:F60" si="8">G49*8.75</f>
        <v>54705</v>
      </c>
      <c r="G49" s="6">
        <f t="shared" ref="G49:G60" si="9">E49/$E$21*$G$21</f>
        <v>6252</v>
      </c>
      <c r="H49" s="7">
        <f t="shared" si="5"/>
        <v>5.954285714285714E-4</v>
      </c>
      <c r="I49" s="18"/>
    </row>
    <row r="50" spans="1:9">
      <c r="A50" s="8">
        <f t="shared" si="7"/>
        <v>28</v>
      </c>
      <c r="B50" s="8">
        <v>31</v>
      </c>
      <c r="C50" s="3" t="s">
        <v>39</v>
      </c>
      <c r="D50" s="2" t="s">
        <v>9</v>
      </c>
      <c r="E50" s="10">
        <v>521</v>
      </c>
      <c r="F50" s="4">
        <f t="shared" si="8"/>
        <v>54705</v>
      </c>
      <c r="G50" s="6">
        <f t="shared" si="9"/>
        <v>6252</v>
      </c>
      <c r="H50" s="7">
        <f t="shared" si="5"/>
        <v>5.954285714285714E-4</v>
      </c>
      <c r="I50" s="18"/>
    </row>
    <row r="51" spans="1:9">
      <c r="A51" s="8">
        <f>A50+1</f>
        <v>29</v>
      </c>
      <c r="B51" s="8">
        <v>32</v>
      </c>
      <c r="C51" s="3" t="s">
        <v>56</v>
      </c>
      <c r="D51" s="2" t="s">
        <v>9</v>
      </c>
      <c r="E51" s="10">
        <v>521</v>
      </c>
      <c r="F51" s="4">
        <f t="shared" si="8"/>
        <v>54705</v>
      </c>
      <c r="G51" s="6">
        <f t="shared" si="9"/>
        <v>6252</v>
      </c>
      <c r="H51" s="7">
        <f t="shared" si="5"/>
        <v>5.954285714285714E-4</v>
      </c>
      <c r="I51" s="18"/>
    </row>
    <row r="52" spans="1:9">
      <c r="B52" s="8">
        <v>33</v>
      </c>
      <c r="C52" s="3" t="s">
        <v>57</v>
      </c>
      <c r="D52" s="2" t="s">
        <v>10</v>
      </c>
      <c r="E52" s="10">
        <v>521</v>
      </c>
      <c r="F52" s="4">
        <f t="shared" si="8"/>
        <v>54705</v>
      </c>
      <c r="G52" s="6">
        <f t="shared" si="9"/>
        <v>6252</v>
      </c>
      <c r="H52" s="7">
        <f t="shared" si="5"/>
        <v>5.954285714285714E-4</v>
      </c>
      <c r="I52" s="18"/>
    </row>
    <row r="53" spans="1:9">
      <c r="A53" s="8">
        <f>A51+1</f>
        <v>30</v>
      </c>
      <c r="B53" s="8">
        <v>34</v>
      </c>
      <c r="C53" s="3" t="s">
        <v>58</v>
      </c>
      <c r="D53" s="2" t="s">
        <v>10</v>
      </c>
      <c r="E53" s="10">
        <v>521</v>
      </c>
      <c r="F53" s="4">
        <f t="shared" si="8"/>
        <v>54705</v>
      </c>
      <c r="G53" s="6">
        <f t="shared" si="9"/>
        <v>6252</v>
      </c>
      <c r="H53" s="7">
        <f t="shared" si="5"/>
        <v>5.954285714285714E-4</v>
      </c>
      <c r="I53" s="18"/>
    </row>
    <row r="54" spans="1:9">
      <c r="A54" s="8">
        <f>A53+1</f>
        <v>31</v>
      </c>
      <c r="B54" s="8">
        <v>35</v>
      </c>
      <c r="C54" s="3" t="s">
        <v>41</v>
      </c>
      <c r="D54" s="2" t="s">
        <v>9</v>
      </c>
      <c r="E54" s="10">
        <v>500</v>
      </c>
      <c r="F54" s="4">
        <f t="shared" si="8"/>
        <v>52500</v>
      </c>
      <c r="G54" s="6">
        <f t="shared" si="9"/>
        <v>6000</v>
      </c>
      <c r="H54" s="7">
        <f t="shared" si="5"/>
        <v>5.7142857142857136E-4</v>
      </c>
      <c r="I54" s="18"/>
    </row>
    <row r="55" spans="1:9">
      <c r="B55" s="8">
        <v>36</v>
      </c>
      <c r="C55" s="3" t="s">
        <v>17</v>
      </c>
      <c r="D55" s="2" t="s">
        <v>9</v>
      </c>
      <c r="E55" s="10">
        <v>313</v>
      </c>
      <c r="F55" s="43">
        <f t="shared" si="8"/>
        <v>32865</v>
      </c>
      <c r="G55" s="6">
        <f t="shared" si="9"/>
        <v>3756</v>
      </c>
      <c r="H55" s="7">
        <f t="shared" si="5"/>
        <v>3.577142857142857E-4</v>
      </c>
      <c r="I55" s="18"/>
    </row>
    <row r="56" spans="1:9">
      <c r="B56" s="8">
        <v>37</v>
      </c>
      <c r="C56" s="3" t="s">
        <v>15</v>
      </c>
      <c r="D56" s="2" t="s">
        <v>11</v>
      </c>
      <c r="E56" s="10">
        <v>313</v>
      </c>
      <c r="F56" s="43">
        <f t="shared" si="8"/>
        <v>32865</v>
      </c>
      <c r="G56" s="6">
        <f t="shared" si="9"/>
        <v>3756</v>
      </c>
      <c r="H56" s="7">
        <f t="shared" si="5"/>
        <v>3.577142857142857E-4</v>
      </c>
      <c r="I56" s="18"/>
    </row>
    <row r="57" spans="1:9">
      <c r="B57" s="8">
        <v>38</v>
      </c>
      <c r="C57" s="3" t="s">
        <v>19</v>
      </c>
      <c r="D57" s="2" t="s">
        <v>9</v>
      </c>
      <c r="E57" s="10">
        <v>156</v>
      </c>
      <c r="F57" s="43">
        <f t="shared" si="8"/>
        <v>16380</v>
      </c>
      <c r="G57" s="6">
        <f t="shared" si="9"/>
        <v>1872</v>
      </c>
      <c r="H57" s="7">
        <f t="shared" si="5"/>
        <v>1.7828571428571427E-4</v>
      </c>
      <c r="I57" s="18"/>
    </row>
    <row r="58" spans="1:9">
      <c r="B58" s="8">
        <v>39</v>
      </c>
      <c r="C58" s="3" t="s">
        <v>18</v>
      </c>
      <c r="D58" s="2" t="s">
        <v>9</v>
      </c>
      <c r="E58" s="10">
        <v>104</v>
      </c>
      <c r="F58" s="43">
        <f t="shared" si="8"/>
        <v>10920</v>
      </c>
      <c r="G58" s="6">
        <f t="shared" si="9"/>
        <v>1248</v>
      </c>
      <c r="H58" s="7">
        <f t="shared" si="5"/>
        <v>1.1885714285714285E-4</v>
      </c>
      <c r="I58" s="18"/>
    </row>
    <row r="59" spans="1:9">
      <c r="B59" s="8">
        <v>40</v>
      </c>
      <c r="C59" s="3" t="s">
        <v>13</v>
      </c>
      <c r="D59" s="2" t="s">
        <v>9</v>
      </c>
      <c r="E59" s="10">
        <v>70</v>
      </c>
      <c r="F59" s="43">
        <f t="shared" si="8"/>
        <v>7350.0000000000009</v>
      </c>
      <c r="G59" s="6">
        <f t="shared" si="9"/>
        <v>840.00000000000011</v>
      </c>
      <c r="H59" s="7">
        <f t="shared" si="5"/>
        <v>7.9999999999999993E-5</v>
      </c>
      <c r="I59" s="18"/>
    </row>
    <row r="60" spans="1:9">
      <c r="B60" s="8">
        <v>41</v>
      </c>
      <c r="C60" s="44" t="s">
        <v>16</v>
      </c>
      <c r="D60" s="12" t="s">
        <v>9</v>
      </c>
      <c r="E60" s="45">
        <v>25</v>
      </c>
      <c r="F60" s="46">
        <f t="shared" si="8"/>
        <v>2625</v>
      </c>
      <c r="G60" s="47">
        <f t="shared" si="9"/>
        <v>300</v>
      </c>
      <c r="H60" s="48">
        <f t="shared" si="5"/>
        <v>2.8571428571428571E-5</v>
      </c>
      <c r="I60" s="18"/>
    </row>
    <row r="61" spans="1:9">
      <c r="I61" s="18"/>
    </row>
  </sheetData>
  <mergeCells count="6">
    <mergeCell ref="C20:H20"/>
    <mergeCell ref="C2:H2"/>
    <mergeCell ref="C3:H3"/>
    <mergeCell ref="C4:H4"/>
    <mergeCell ref="C5:H5"/>
    <mergeCell ref="C19:H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spjcolocho</dc:creator>
  <cp:lastModifiedBy>Nora Mirtala Meléndez Martínez</cp:lastModifiedBy>
  <cp:lastPrinted>2012-02-03T19:32:45Z</cp:lastPrinted>
  <dcterms:created xsi:type="dcterms:W3CDTF">2011-11-25T16:35:49Z</dcterms:created>
  <dcterms:modified xsi:type="dcterms:W3CDTF">2018-11-15T23:05:21Z</dcterms:modified>
</cp:coreProperties>
</file>